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yalov.MU\Downloads\"/>
    </mc:Choice>
  </mc:AlternateContent>
  <bookViews>
    <workbookView xWindow="0" yWindow="0" windowWidth="28800" windowHeight="11535" activeTab="1"/>
  </bookViews>
  <sheets>
    <sheet name="Приложение 1" sheetId="2" r:id="rId1"/>
    <sheet name="Приложение 2" sheetId="3" r:id="rId2"/>
    <sheet name="Приложение 3" sheetId="4" r:id="rId3"/>
    <sheet name="Приложение 4" sheetId="5" r:id="rId4"/>
    <sheet name="Приложение 5" sheetId="6" r:id="rId5"/>
    <sheet name="Приложение 6" sheetId="7" r:id="rId6"/>
  </sheets>
  <definedNames>
    <definedName name="_xlnm._FilterDatabase" localSheetId="2" hidden="1">'Приложение 3'!$A$10:$AQ$1128</definedName>
    <definedName name="_xlnm._FilterDatabase" localSheetId="3" hidden="1">'Приложение 4'!$A$10:$AQ$765</definedName>
    <definedName name="_xlnm.Print_Titles" localSheetId="0">'Приложение 1'!$10:$10</definedName>
    <definedName name="_xlnm.Print_Titles" localSheetId="1">'Приложение 2'!$10:$10</definedName>
    <definedName name="_xlnm.Print_Titles" localSheetId="2">'Приложение 3'!$8:$9</definedName>
    <definedName name="_xlnm.Print_Area" localSheetId="0">'Приложение 1'!$A$1:$E$209</definedName>
    <definedName name="_xlnm.Print_Area" localSheetId="1">'Приложение 2'!$A$1:$E$139</definedName>
    <definedName name="_xlnm.Print_Area" localSheetId="2">'Приложение 3'!$A$1:$H$1130</definedName>
    <definedName name="_xlnm.Print_Area" localSheetId="3">'Приложение 4'!$A$1:$G$781</definedName>
    <definedName name="_xlnm.Print_Area" localSheetId="5">'Приложение 6'!$A$1:$D$38</definedName>
  </definedNames>
  <calcPr calcId="152511"/>
</workbook>
</file>

<file path=xl/calcChain.xml><?xml version="1.0" encoding="utf-8"?>
<calcChain xmlns="http://schemas.openxmlformats.org/spreadsheetml/2006/main">
  <c r="E68" i="5" l="1"/>
  <c r="E87" i="5"/>
  <c r="E89" i="5"/>
  <c r="E90" i="5"/>
  <c r="E93" i="5"/>
  <c r="E95" i="5"/>
  <c r="E96" i="5"/>
  <c r="E102" i="5"/>
  <c r="E103" i="5"/>
  <c r="E106" i="5"/>
  <c r="E108" i="5"/>
  <c r="E109" i="5"/>
  <c r="E119" i="5"/>
  <c r="E120" i="5"/>
  <c r="E121" i="5"/>
  <c r="E123" i="5"/>
  <c r="E125" i="5"/>
  <c r="E136" i="5"/>
  <c r="E137" i="5"/>
  <c r="E147" i="5"/>
  <c r="E148" i="5"/>
  <c r="E204" i="5"/>
  <c r="E205" i="5"/>
  <c r="E208" i="5"/>
  <c r="E209" i="5"/>
  <c r="E421" i="5"/>
  <c r="E422" i="5"/>
  <c r="E423" i="5"/>
  <c r="E438" i="5"/>
  <c r="E454" i="5"/>
  <c r="E455" i="5"/>
  <c r="E456" i="5"/>
  <c r="E457" i="5"/>
  <c r="E458" i="5"/>
  <c r="E460" i="5"/>
  <c r="E492" i="5"/>
  <c r="E493" i="5"/>
  <c r="E496" i="5"/>
  <c r="E497" i="5"/>
  <c r="E498" i="5"/>
  <c r="E499" i="5"/>
  <c r="E503" i="5"/>
  <c r="E504" i="5"/>
  <c r="E508" i="5"/>
  <c r="E509" i="5"/>
  <c r="E513" i="5"/>
  <c r="E514" i="5"/>
  <c r="E538" i="5"/>
  <c r="E569" i="5"/>
  <c r="E765" i="5" s="1"/>
  <c r="E570" i="5"/>
  <c r="E571" i="5"/>
  <c r="E686" i="5"/>
  <c r="E688" i="5"/>
  <c r="F49" i="4" l="1"/>
  <c r="F86" i="4"/>
  <c r="F96" i="4"/>
  <c r="F97" i="4"/>
  <c r="F99" i="4"/>
  <c r="F100" i="4"/>
  <c r="F101" i="4"/>
  <c r="F104" i="4"/>
  <c r="F105" i="4"/>
  <c r="F107" i="4"/>
  <c r="F108" i="4"/>
  <c r="F109" i="4"/>
  <c r="F115" i="4"/>
  <c r="F117" i="4"/>
  <c r="F118" i="4"/>
  <c r="F119" i="4"/>
  <c r="F122" i="4"/>
  <c r="F123" i="4"/>
  <c r="F125" i="4"/>
  <c r="F126" i="4"/>
  <c r="F127" i="4"/>
  <c r="F140" i="4"/>
  <c r="F141" i="4"/>
  <c r="F142" i="4"/>
  <c r="F143" i="4"/>
  <c r="F146" i="4"/>
  <c r="F148" i="4"/>
  <c r="F164" i="4"/>
  <c r="F165" i="4"/>
  <c r="F166" i="4"/>
  <c r="F180" i="4"/>
  <c r="F181" i="4"/>
  <c r="F492" i="4"/>
  <c r="F493" i="4"/>
  <c r="F494" i="4"/>
  <c r="F495" i="4"/>
  <c r="F558" i="4"/>
  <c r="F560" i="4"/>
  <c r="F587" i="4"/>
  <c r="F588" i="4"/>
  <c r="F589" i="4"/>
  <c r="F590" i="4"/>
  <c r="F591" i="4"/>
  <c r="F595" i="4"/>
  <c r="F596" i="4"/>
  <c r="F597" i="4"/>
  <c r="F599" i="4"/>
  <c r="F600" i="4"/>
  <c r="F601" i="4"/>
  <c r="F604" i="4"/>
  <c r="F605" i="4"/>
  <c r="F606" i="4"/>
  <c r="F630" i="4"/>
  <c r="F645" i="4"/>
  <c r="F666" i="4"/>
  <c r="F667" i="4"/>
  <c r="F668" i="4"/>
  <c r="F669" i="4"/>
  <c r="F670" i="4"/>
  <c r="F671" i="4"/>
  <c r="F672" i="4"/>
  <c r="F674" i="4"/>
  <c r="F720" i="4"/>
  <c r="F721" i="4"/>
  <c r="F722" i="4"/>
  <c r="F726" i="4"/>
  <c r="F727" i="4"/>
  <c r="F728" i="4"/>
  <c r="F729" i="4"/>
  <c r="F730" i="4"/>
  <c r="F731" i="4"/>
  <c r="F737" i="4"/>
  <c r="F738" i="4"/>
  <c r="F744" i="4"/>
  <c r="F745" i="4"/>
  <c r="F751" i="4"/>
  <c r="F752" i="4"/>
  <c r="F787" i="4"/>
  <c r="F788" i="4"/>
  <c r="F1000" i="4"/>
  <c r="F1102" i="4"/>
  <c r="F1103" i="4"/>
  <c r="F1104" i="4"/>
  <c r="F1105" i="4"/>
  <c r="F1128" i="4"/>
  <c r="E11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30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6" i="3"/>
  <c r="E57" i="3"/>
  <c r="E58" i="3"/>
  <c r="E59" i="3"/>
  <c r="E60" i="3"/>
  <c r="E62" i="3"/>
  <c r="E63" i="3"/>
  <c r="E64" i="3"/>
  <c r="E65" i="3"/>
  <c r="E66" i="3"/>
  <c r="E67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3" i="3"/>
  <c r="E94" i="3"/>
  <c r="E95" i="3"/>
  <c r="E97" i="3"/>
  <c r="E98" i="3"/>
  <c r="E99" i="3"/>
  <c r="E100" i="3"/>
  <c r="E101" i="3"/>
  <c r="E102" i="3"/>
  <c r="E103" i="3"/>
  <c r="E104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9" i="3"/>
  <c r="E167" i="2" l="1"/>
  <c r="E168" i="2"/>
  <c r="E169" i="2"/>
  <c r="E170" i="2"/>
  <c r="E171" i="2"/>
  <c r="E172" i="2"/>
  <c r="E173" i="2"/>
  <c r="E174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40" i="2"/>
  <c r="E12" i="2" l="1"/>
  <c r="E13" i="2"/>
  <c r="E14" i="2"/>
  <c r="E15" i="2"/>
  <c r="E16" i="2"/>
  <c r="E17" i="2"/>
  <c r="E18" i="2"/>
  <c r="E19" i="2"/>
  <c r="E20" i="2"/>
  <c r="E22" i="2"/>
  <c r="E23" i="2"/>
  <c r="E24" i="2"/>
  <c r="E25" i="2"/>
  <c r="E26" i="2"/>
  <c r="E28" i="2"/>
  <c r="E29" i="2"/>
  <c r="E30" i="2"/>
  <c r="E31" i="2"/>
  <c r="E32" i="2"/>
  <c r="E33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8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64" i="2"/>
  <c r="E165" i="2"/>
  <c r="E166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8" i="2"/>
  <c r="E189" i="2"/>
  <c r="E190" i="2"/>
  <c r="E191" i="2"/>
  <c r="E192" i="2"/>
  <c r="E194" i="2"/>
  <c r="E195" i="2"/>
  <c r="E199" i="2"/>
  <c r="E200" i="2"/>
  <c r="E201" i="2"/>
  <c r="E202" i="2"/>
  <c r="E203" i="2"/>
  <c r="E204" i="2"/>
  <c r="E205" i="2"/>
  <c r="E206" i="2"/>
  <c r="E207" i="2"/>
  <c r="E208" i="2"/>
  <c r="E209" i="2"/>
  <c r="E11" i="2"/>
</calcChain>
</file>

<file path=xl/sharedStrings.xml><?xml version="1.0" encoding="utf-8"?>
<sst xmlns="http://schemas.openxmlformats.org/spreadsheetml/2006/main" count="9555" uniqueCount="1726">
  <si>
    <t>Наименование показателя</t>
  </si>
  <si>
    <t>00100000000000000000</t>
  </si>
  <si>
    <t xml:space="preserve">      Совет депутатов муниципального округа город Кировск с подведомственной территорией Мурманской области</t>
  </si>
  <si>
    <t>00120000000000000000</t>
  </si>
  <si>
    <t xml:space="preserve">        БЕЗВОЗМЕЗДНЫЕ ПОСТУПЛЕНИЯ</t>
  </si>
  <si>
    <t>00120200000000000000</t>
  </si>
  <si>
    <t xml:space="preserve">          БЕЗВОЗМЕЗДНЫЕ ПОСТУПЛЕНИЯ ОТ ДРУГИХ БЮДЖЕТОВ БЮДЖЕТНОЙ СИСТЕМЫ РОССИЙСКОЙ ФЕДЕРАЦИИ</t>
  </si>
  <si>
    <t>00120220000000000000</t>
  </si>
  <si>
    <t xml:space="preserve">            Субсидии бюджетам бюджетной системы Российской Федерации (межбюджетные субсидии)</t>
  </si>
  <si>
    <t>00120229999140000150</t>
  </si>
  <si>
    <t xml:space="preserve">                  Прочие субсидии бюджетам муниципальных округов</t>
  </si>
  <si>
    <t>00200000000000000000</t>
  </si>
  <si>
    <t xml:space="preserve">      Администрация муниципального округа город Кировск с подведомственной территорией Мурманской области</t>
  </si>
  <si>
    <t>00210000000000000000</t>
  </si>
  <si>
    <t xml:space="preserve">        НАЛОГОВЫЕ И НЕНАЛОГОВЫЕ ДОХОДЫ</t>
  </si>
  <si>
    <t>00210800000000000000</t>
  </si>
  <si>
    <t xml:space="preserve">          ГОСУДАРСТВЕННАЯ ПОШЛИНА</t>
  </si>
  <si>
    <t>00211300000000000000</t>
  </si>
  <si>
    <t xml:space="preserve">          ДОХОДЫ ОТ ОКАЗАНИЯ ПЛАТНЫХ УСЛУГ И КОМПЕНСАЦИИ ЗАТРАТ ГОСУДАРСТВА</t>
  </si>
  <si>
    <t>00211301074140000130</t>
  </si>
  <si>
    <t xml:space="preserve">                  Доходы от оказания информационных услуг органами местного самоуправления муниципальных округов, казенными учреждениями муниципальных округов</t>
  </si>
  <si>
    <t>00211301994140000130</t>
  </si>
  <si>
    <t xml:space="preserve">                  Прочие доходы от оказания платных услуг (работ) получателями средств бюджетов муниципальных округов</t>
  </si>
  <si>
    <t>00211302994140000130</t>
  </si>
  <si>
    <t xml:space="preserve">                  Прочие доходы от компенсации затрат бюджетов муниципальных округов</t>
  </si>
  <si>
    <t>00211400000000000000</t>
  </si>
  <si>
    <t xml:space="preserve">          ДОХОДЫ ОТ ПРОДАЖИ МАТЕРИАЛЬНЫХ И НЕМАТЕРИАЛЬНЫХ АКТИВОВ</t>
  </si>
  <si>
    <t>00211402043140000440</t>
  </si>
  <si>
    <t xml:space="preserve">                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</si>
  <si>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00211600000000000000</t>
  </si>
  <si>
    <t xml:space="preserve">          ШТРАФЫ, САНКЦИИ, ВОЗМЕЩЕНИЕ УЩЕРБА</t>
  </si>
  <si>
    <t>00211601194010000140</t>
  </si>
  <si>
    <t xml:space="preserve">    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</si>
  <si>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00211607010140000140</t>
  </si>
  <si>
    <t xml:space="preserve">      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</si>
  <si>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00211610032140000140</t>
  </si>
  <si>
    <t xml:space="preserve">                  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</si>
  <si>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00211610123010000140</t>
  </si>
  <si>
    <t xml:space="preserve">      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</si>
  <si>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00211611064010000140</t>
  </si>
  <si>
    <t xml:space="preserve">                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</si>
  <si>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00211700000000000000</t>
  </si>
  <si>
    <t xml:space="preserve">          ПРОЧИЕ НЕНАЛОГОВЫЕ ДОХОДЫ</t>
  </si>
  <si>
    <t>00211701040140000180</t>
  </si>
  <si>
    <t xml:space="preserve">                  Невыясненные поступления, зачисляемые в бюджеты муниципальных округов</t>
  </si>
  <si>
    <t>00211715020140000150</t>
  </si>
  <si>
    <t xml:space="preserve">                  Инициативные платежи, зачисляемые в бюджеты муниципальных округов</t>
  </si>
  <si>
    <t>00220000000000000000</t>
  </si>
  <si>
    <t>00220200000000000000</t>
  </si>
  <si>
    <t>00220220000000000000</t>
  </si>
  <si>
    <t>00220220077140000150</t>
  </si>
  <si>
    <t xml:space="preserve">                  Субсидии бюджетам муниципальных округов на софинансирование капитальных вложений в объекты муниципальной собственности</t>
  </si>
  <si>
    <t>00220220216140000150</t>
  </si>
  <si>
    <t xml:space="preserve">                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</si>
  <si>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00220229999140000150</t>
  </si>
  <si>
    <t>00220230000000000000</t>
  </si>
  <si>
    <t xml:space="preserve">            Субвенции бюджетам бюджетной системы Российской Федерации</t>
  </si>
  <si>
    <t>00220230024140000150</t>
  </si>
  <si>
    <t xml:space="preserve">                  Субвенции бюджетам муниципальных округов на выполнение передаваемых полномочий субъектов Российской Федерации</t>
  </si>
  <si>
    <t>00220230027140000150</t>
  </si>
  <si>
    <t xml:space="preserve">                  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</si>
  <si>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00220235120140000150</t>
  </si>
  <si>
    <t xml:space="preserve">                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</si>
  <si>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00220235930140000150</t>
  </si>
  <si>
    <t xml:space="preserve">                  Субвенции бюджетам муниципальных округов на государственную регистрацию актов гражданского состояния</t>
  </si>
  <si>
    <t>00220240000000000000</t>
  </si>
  <si>
    <t xml:space="preserve">            Иные межбюджетные трансферты</t>
  </si>
  <si>
    <t>00220245424140000150</t>
  </si>
  <si>
    <t xml:space="preserve">                  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</si>
  <si>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00220249999140000150</t>
  </si>
  <si>
    <t xml:space="preserve">                  Прочие межбюджетные трансферты, передаваемые бюджетам муниципальных округов</t>
  </si>
  <si>
    <t>00220700000000000000</t>
  </si>
  <si>
    <t xml:space="preserve">          ПРОЧИЕ БЕЗВОЗМЕЗДНЫЕ ПОСТУПЛЕНИЯ</t>
  </si>
  <si>
    <t>00221900000000000000</t>
  </si>
  <si>
    <t xml:space="preserve">          ВОЗВРАТ ОСТАТКОВ СУБСИДИЙ, СУБВЕНЦИЙ И ИНЫХ МЕЖБЮДЖЕТНЫХ ТРАНСФЕРТОВ, ИМЕЮЩИХ ЦЕЛЕВОЕ НАЗНАЧЕНИЕ, ПРОШЛЫХ ЛЕТ</t>
  </si>
  <si>
    <t>00221960010140000150</t>
  </si>
  <si>
    <t xml:space="preserve">                 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</si>
  <si>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00300000000000000000</t>
  </si>
  <si>
    <t>00310000000000000000</t>
  </si>
  <si>
    <t>00311300000000000000</t>
  </si>
  <si>
    <t>00311302994140000130</t>
  </si>
  <si>
    <t>00320000000000000000</t>
  </si>
  <si>
    <t>00320200000000000000</t>
  </si>
  <si>
    <t>00320240000000000000</t>
  </si>
  <si>
    <t>00320249999140000150</t>
  </si>
  <si>
    <t>00321800000000000000</t>
  </si>
  <si>
    <t xml:space="preserve">        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</si>
  <si>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00321804010140000150</t>
  </si>
  <si>
    <t xml:space="preserve">                  Доходы бюджетов муниципальных округов от возврата бюджетными учреждениями остатков субсидий прошлых лет</t>
  </si>
  <si>
    <t>00321804020140000150</t>
  </si>
  <si>
    <t xml:space="preserve">                  Доходы бюджетов муниципальных округов от возврата автономными учреждениями остатков субсидий прошлых лет</t>
  </si>
  <si>
    <t>01500000000000000000</t>
  </si>
  <si>
    <t xml:space="preserve">      Комитет образования, культуры и спорта администрации муниципального округа город Кировск с подведомственной территорией Мурманской области</t>
  </si>
  <si>
    <t>01510000000000000000</t>
  </si>
  <si>
    <t>01511300000000000000</t>
  </si>
  <si>
    <t>01511302994140000130</t>
  </si>
  <si>
    <t>01511600000000000000</t>
  </si>
  <si>
    <t>01511607010140000140</t>
  </si>
  <si>
    <t>01520000000000000000</t>
  </si>
  <si>
    <t>01520200000000000000</t>
  </si>
  <si>
    <t>01520220000000000000</t>
  </si>
  <si>
    <t>01520225171140000150</t>
  </si>
  <si>
    <t xml:space="preserve">                  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</si>
  <si>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01520225213140000150</t>
  </si>
  <si>
    <t xml:space="preserve">                  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</si>
  <si>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01520225304140000150</t>
  </si>
  <si>
    <t xml:space="preserve">                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</si>
  <si>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01520225519140000150</t>
  </si>
  <si>
    <t xml:space="preserve">                  Субсидии бюджетам муниципальных округов на поддержку отрасли культуры</t>
  </si>
  <si>
    <t>01520229999140000150</t>
  </si>
  <si>
    <t>01520230000000000000</t>
  </si>
  <si>
    <t>01520230024140000150</t>
  </si>
  <si>
    <t>01520230029140000150</t>
  </si>
  <si>
    <t xml:space="preserve">                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</si>
  <si>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01520239998140000150</t>
  </si>
  <si>
    <t xml:space="preserve">                  Единая субвенция бюджетам муниципальных округов</t>
  </si>
  <si>
    <t>01520240000000000000</t>
  </si>
  <si>
    <t>01520245179140000150</t>
  </si>
  <si>
    <t xml:space="preserve">                  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</si>
  <si>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01520245303140000150</t>
  </si>
  <si>
    <t xml:space="preserve">                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</si>
  <si>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01520249999140000150</t>
  </si>
  <si>
    <t>01521800000000000000</t>
  </si>
  <si>
    <t>01521804010140000150</t>
  </si>
  <si>
    <t>01521804020140000150</t>
  </si>
  <si>
    <t>01521900000000000000</t>
  </si>
  <si>
    <t>01521960010140000150</t>
  </si>
  <si>
    <t>04800000000000000000</t>
  </si>
  <si>
    <t>04810000000000000000</t>
  </si>
  <si>
    <t>04811200000000000000</t>
  </si>
  <si>
    <t xml:space="preserve">          ПЛАТЕЖИ ПРИ ПОЛЬЗОВАНИИ ПРИРОДНЫМИ РЕСУРСАМИ</t>
  </si>
  <si>
    <t>04811201010010000120</t>
  </si>
  <si>
    <t xml:space="preserve">                  Плата за выбросы загрязняющих веществ в атмосферный воздух стационарными объектами</t>
  </si>
  <si>
    <t>04811201030010000120</t>
  </si>
  <si>
    <t xml:space="preserve">                  Плата за сбросы загрязняющих веществ в водные объекты</t>
  </si>
  <si>
    <t>04811201041010000120</t>
  </si>
  <si>
    <t xml:space="preserve">                  Плата за размещение отходов производства</t>
  </si>
  <si>
    <t>18200000000000000000</t>
  </si>
  <si>
    <t>18210000000000000000</t>
  </si>
  <si>
    <t>18210100000000000000</t>
  </si>
  <si>
    <t xml:space="preserve">          НАЛОГИ НА ПРИБЫЛЬ, ДОХОДЫ</t>
  </si>
  <si>
    <t>18210102000000000000</t>
  </si>
  <si>
    <t xml:space="preserve">              Налог на доходы физических лиц</t>
  </si>
  <si>
    <t>18210102010010000110</t>
  </si>
  <si>
    <t>18210102020010000110</t>
  </si>
  <si>
    <t xml:space="preserve">  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</si>
  <si>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</si>
  <si>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  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</si>
  <si>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18210102040010000110</t>
  </si>
  <si>
    <t xml:space="preserve">      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</si>
  <si>
    <t>18210102080010000110</t>
  </si>
  <si>
    <t xml:space="preserve">             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</si>
  <si>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18210102130010000110</t>
  </si>
  <si>
    <t xml:space="preserve">             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</si>
  <si>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18210102140010000110</t>
  </si>
  <si>
    <t xml:space="preserve">             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</si>
  <si>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18210300000000000000</t>
  </si>
  <si>
    <t xml:space="preserve">          НАЛОГИ НА ТОВАРЫ (РАБОТЫ, УСЛУГИ), РЕАЛИЗУЕМЫЕ НА ТЕРРИТОРИИ РОССИЙСКОЙ ФЕДЕРАЦИИ</t>
  </si>
  <si>
    <t>18210302231010000110</t>
  </si>
  <si>
    <t xml:space="preserve">    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</si>
  <si>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</si>
  <si>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 xml:space="preserve">    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</si>
  <si>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</si>
  <si>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 xml:space="preserve">    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</si>
  <si>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</si>
  <si>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 xml:space="preserve">    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</si>
  <si>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18210500000000000000</t>
  </si>
  <si>
    <t xml:space="preserve">          НАЛОГИ НА СОВОКУПНЫЙ ДОХОД</t>
  </si>
  <si>
    <t>18210501000000000000</t>
  </si>
  <si>
    <t xml:space="preserve">              Налог, взимаемый в связи с применением упрощенной системы налогообложения</t>
  </si>
  <si>
    <t>18210501011010000110</t>
  </si>
  <si>
    <t xml:space="preserve">                  Налог, взимаемый с налогоплательщиков, выбравших в качестве объекта налогообложения доходы</t>
  </si>
  <si>
    <t>18210501012010000110</t>
  </si>
  <si>
    <t xml:space="preserve">      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</si>
  <si>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18210501021010000110</t>
  </si>
  <si>
    <t xml:space="preserve">    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</si>
  <si>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18210501022010000110</t>
  </si>
  <si>
    <t xml:space="preserve">        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</si>
  <si>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18210501050010000110</t>
  </si>
  <si>
    <t xml:space="preserve">                  Минимальный налог, зачисляемый в бюджеты субъектов Российской Федерации (за налоговые периоды, истекшие до 1 января 2016 года)</t>
  </si>
  <si>
    <t>18210502000000000000</t>
  </si>
  <si>
    <t xml:space="preserve">              Единый налог на вмененный доход для отдельных видов деятельности</t>
  </si>
  <si>
    <t>18210502010020000110</t>
  </si>
  <si>
    <t xml:space="preserve">                  Единый налог на вмененный доход для отдельных видов деятельности</t>
  </si>
  <si>
    <t>18210502020020000110</t>
  </si>
  <si>
    <t xml:space="preserve">                  Единый налог на вмененный доход для отдельных видов деятельности (за налоговые периоды, истекшие до 1 января 2011 года)</t>
  </si>
  <si>
    <t>18210504060020000110</t>
  </si>
  <si>
    <t xml:space="preserve">                  Налог, взимаемый в связи с применением патентной системы налогообложения, зачисляемый в бюджеты муниципальных округов</t>
  </si>
  <si>
    <t>18210600000000000000</t>
  </si>
  <si>
    <t xml:space="preserve">          НАЛОГИ НА ИМУЩЕСТВО</t>
  </si>
  <si>
    <t>18210601020140000110</t>
  </si>
  <si>
    <t xml:space="preserve">                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</si>
  <si>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18210606000000000000</t>
  </si>
  <si>
    <t xml:space="preserve">              Земельный налог</t>
  </si>
  <si>
    <t>18210606032140000110</t>
  </si>
  <si>
    <t xml:space="preserve">                  Земельный налог с организаций, обладающих земельным участком, расположенным в границах муниципальных округов</t>
  </si>
  <si>
    <t>18210606042140000110</t>
  </si>
  <si>
    <t xml:space="preserve">                  Земельный налог с физических лиц, обладающих земельным участком, расположенным в границах муниципальных округов</t>
  </si>
  <si>
    <t>18210800000000000000</t>
  </si>
  <si>
    <t>18210803010010000110</t>
  </si>
  <si>
    <t xml:space="preserve">    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</si>
  <si>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18211600000000000000</t>
  </si>
  <si>
    <t>18211610129010000140</t>
  </si>
  <si>
    <t xml:space="preserve">         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</si>
  <si>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81100000000000000000</t>
  </si>
  <si>
    <t>81110000000000000000</t>
  </si>
  <si>
    <t>81111600000000000000</t>
  </si>
  <si>
    <t>81111611050010000140</t>
  </si>
  <si>
    <t xml:space="preserve">                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</si>
  <si>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82100000000000000000</t>
  </si>
  <si>
    <t xml:space="preserve">      Министерство юстиции Мурманской области</t>
  </si>
  <si>
    <t>82110000000000000000</t>
  </si>
  <si>
    <t>82111600000000000000</t>
  </si>
  <si>
    <t>82111602020020000140</t>
  </si>
  <si>
    <t>83200000000000000000</t>
  </si>
  <si>
    <t xml:space="preserve">      Министерство региональной безопасности Мурманской области</t>
  </si>
  <si>
    <t>83210000000000000000</t>
  </si>
  <si>
    <t>83211600000000000000</t>
  </si>
  <si>
    <t>90200000000000000000</t>
  </si>
  <si>
    <t xml:space="preserve">      Комитет по управлению муниципальной собственностью администрации города Кировска</t>
  </si>
  <si>
    <t>90210000000000000000</t>
  </si>
  <si>
    <t>90210800000000000000</t>
  </si>
  <si>
    <t>90211100000000000000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</si>
  <si>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</si>
  <si>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90211105000000000000</t>
  </si>
  <si>
    <t xml:space="preserve">  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</si>
  <si>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90211105012140000120</t>
  </si>
  <si>
    <t xml:space="preserve">  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</si>
  <si>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90211105024140000120</t>
  </si>
  <si>
    <t xml:space="preserve">    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</si>
  <si>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90211105074140000120</t>
  </si>
  <si>
    <t xml:space="preserve">                  Доходы от сдачи в аренду имущества, составляющего казну муниципальных округов (за исключением земельных участков)</t>
  </si>
  <si>
    <t>90211105312140000120</t>
  </si>
  <si>
    <t xml:space="preserve">                  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</si>
  <si>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90211107014140000120</t>
  </si>
  <si>
    <t xml:space="preserve">      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</si>
  <si>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90211109044140000120</t>
  </si>
  <si>
    <t xml:space="preserve">                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</si>
  <si>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90211109080140000120</t>
  </si>
  <si>
    <t xml:space="preserve">                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</si>
  <si>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90211300000000000000</t>
  </si>
  <si>
    <t>90211302994140000130</t>
  </si>
  <si>
    <t>90211400000000000000</t>
  </si>
  <si>
    <t>90211402043140000410</t>
  </si>
  <si>
    <t>90211406012140000430</t>
  </si>
  <si>
    <t xml:space="preserve">                  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</si>
  <si>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90211406024140000430</t>
  </si>
  <si>
    <t xml:space="preserve">                  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</si>
  <si>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90211600000000000000</t>
  </si>
  <si>
    <t>90211607090140000140</t>
  </si>
  <si>
    <t xml:space="preserve">      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</si>
  <si>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90211700000000000000</t>
  </si>
  <si>
    <t>90211701040140000180</t>
  </si>
  <si>
    <t>90211705040140000180</t>
  </si>
  <si>
    <t xml:space="preserve">                  Прочие неналоговые доходы бюджетов муниципальных округов</t>
  </si>
  <si>
    <t>90220000000000000000</t>
  </si>
  <si>
    <t>90220200000000000000</t>
  </si>
  <si>
    <t>90220220000000000000</t>
  </si>
  <si>
    <t>90220225497140000150</t>
  </si>
  <si>
    <t xml:space="preserve">                  Субсидии бюджетам муниципальных округов на реализацию мероприятий по обеспечению жильем молодых семей</t>
  </si>
  <si>
    <t>90220229999140000150</t>
  </si>
  <si>
    <t>90220230000000000000</t>
  </si>
  <si>
    <t>90220230024140000150</t>
  </si>
  <si>
    <t>90220235082140000150</t>
  </si>
  <si>
    <t xml:space="preserve">                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</si>
  <si>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90220240000000000000</t>
  </si>
  <si>
    <t>90220249999140000150</t>
  </si>
  <si>
    <t>Приложение № 1</t>
  </si>
  <si>
    <t>к решению Совета депутатов муниципального округа город Кировск</t>
  </si>
  <si>
    <t>с подведомственной территорией Мурманской области</t>
  </si>
  <si>
    <t>Показатели доходов местного бюджета по кодам классификации доходов бюджетов за 2023 год</t>
  </si>
  <si>
    <t>Код классификации доходов бюджетов</t>
  </si>
  <si>
    <t>Утверждено решением о бюджете</t>
  </si>
  <si>
    <t>Исполнение за год</t>
  </si>
  <si>
    <t>Процент исполнения</t>
  </si>
  <si>
    <t>Единица измерения: руб.</t>
  </si>
  <si>
    <t xml:space="preserve">        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</si>
  <si>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00210807179011000110</t>
  </si>
  <si>
    <t>0,00</t>
  </si>
  <si>
    <t>-</t>
  </si>
  <si>
    <t>00211601203019000140</t>
  </si>
  <si>
    <t xml:space="preserve">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</si>
  <si>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 xml:space="preserve">        Прочие безвозмездные поступления в бюджеты муниципальных округов (реализация мероприятий в рамках заключенных соглашений)</t>
  </si>
  <si>
    <t>00220704050147000150</t>
  </si>
  <si>
    <t xml:space="preserve">       Управление финансов администрации муниципального округа город Кировск с подведомственной территорией Мурманской области</t>
  </si>
  <si>
    <t xml:space="preserve">      Балтийско-Арктическое межрегиональное управление Федеральной службы по надзору в сфере природопользования</t>
  </si>
  <si>
    <t xml:space="preserve">     Управление Федеральной налоговой службы по Мурманской области</t>
  </si>
  <si>
    <t xml:space="preserve">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</si>
  <si>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82111601053019000140</t>
  </si>
  <si>
    <t xml:space="preserve">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</si>
  <si>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82111601063010008140</t>
  </si>
  <si>
    <t xml:space="preserve">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</si>
  <si>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82111601063010009140</t>
  </si>
  <si>
    <t xml:space="preserve">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</si>
  <si>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82111601063010101140</t>
  </si>
  <si>
    <t xml:space="preserve">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</si>
  <si>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82111601063019000140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</si>
  <si>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</si>
  <si>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82111601073010017140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</si>
  <si>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</si>
  <si>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82111601073010019140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</si>
  <si>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</si>
  <si>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82111601073010027140</t>
  </si>
  <si>
    <t xml:space="preserve">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</si>
  <si>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82111601083010037140</t>
  </si>
  <si>
    <t xml:space="preserve">      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</si>
  <si>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82111601133019000140</t>
  </si>
  <si>
    <t xml:space="preserve">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</si>
  <si>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82111601143010016140</t>
  </si>
  <si>
    <t xml:space="preserve">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</si>
  <si>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82111601143010102140</t>
  </si>
  <si>
    <t xml:space="preserve">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</si>
  <si>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82111601153010005140</t>
  </si>
  <si>
    <t xml:space="preserve">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</si>
  <si>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82111601153010006140</t>
  </si>
  <si>
    <t xml:space="preserve">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</si>
  <si>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82111601153019000140</t>
  </si>
  <si>
    <t xml:space="preserve">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</si>
  <si>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82111601173010008140</t>
  </si>
  <si>
    <t xml:space="preserve">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</si>
  <si>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82111601193010005140</t>
  </si>
  <si>
    <t xml:space="preserve">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</si>
  <si>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82111601193010013140</t>
  </si>
  <si>
    <t xml:space="preserve">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</si>
  <si>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82111601193010029140</t>
  </si>
  <si>
    <t xml:space="preserve">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</si>
  <si>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82111601193019000140</t>
  </si>
  <si>
    <t xml:space="preserve">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</si>
  <si>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82111601203010007140</t>
  </si>
  <si>
    <t>82111601203019000140</t>
  </si>
  <si>
    <t xml:space="preserve">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</si>
  <si>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</si>
  <si>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83211601053010035140</t>
  </si>
  <si>
    <t>83211601063010101140</t>
  </si>
  <si>
    <t xml:space="preserve">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</si>
  <si>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83211601063019000140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</si>
  <si>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</si>
  <si>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83211601073010017140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</si>
  <si>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</si>
  <si>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83211601073010027140</t>
  </si>
  <si>
    <t xml:space="preserve">      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</si>
  <si>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83211601113019000140</t>
  </si>
  <si>
    <t xml:space="preserve">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</si>
  <si>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83211601203010021140</t>
  </si>
  <si>
    <t>83211601203019000140</t>
  </si>
  <si>
    <t xml:space="preserve">        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</si>
  <si>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90210807150011000110</t>
  </si>
  <si>
    <t>ИТОГО ДОХОДОВ</t>
  </si>
  <si>
    <t xml:space="preserve">   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</si>
  <si>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     Министерство природных ресурсов, экологии и рыбного хозяйства Мурманской области</t>
  </si>
  <si>
    <t>от 04.06.2024 № 26</t>
  </si>
  <si>
    <t>00021960010140000150</t>
  </si>
  <si>
    <t xml:space="preserve">               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</si>
  <si>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</si>
  <si>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</si>
  <si>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00021804020140000150</t>
  </si>
  <si>
    <t xml:space="preserve">                Доходы бюджетов муниципальных округов от возврата автономными учреждениями остатков субсидий прошлых лет</t>
  </si>
  <si>
    <t>00021804010140000150</t>
  </si>
  <si>
    <t xml:space="preserve">                Доходы бюджетов муниципальных округов от возврата бюджетными учреждениями остатков субсидий прошлых лет</t>
  </si>
  <si>
    <t>00021800000000000000</t>
  </si>
  <si>
    <t xml:space="preserve">      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</si>
  <si>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00020704050147000150</t>
  </si>
  <si>
    <t xml:space="preserve">              Прочие безвозмездные поступления в бюджеты муниципальных округов (реализация мероприятий в рамках заключенных соглашений)</t>
  </si>
  <si>
    <t>00020700000000000000</t>
  </si>
  <si>
    <t xml:space="preserve">        ПРОЧИЕ БЕЗВОЗМЕЗДНЫЕ ПОСТУПЛЕНИЯ</t>
  </si>
  <si>
    <t>00020249999140000150</t>
  </si>
  <si>
    <t xml:space="preserve">                Прочие межбюджетные трансферты, передаваемые бюджетам муниципальных округов</t>
  </si>
  <si>
    <t>00020245424140000150</t>
  </si>
  <si>
    <t xml:space="preserve">                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</si>
  <si>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00020245303140000150</t>
  </si>
  <si>
    <t xml:space="preserve">              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</si>
  <si>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00020245179140000150</t>
  </si>
  <si>
    <t xml:space="preserve">                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</si>
  <si>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00020240000000000000</t>
  </si>
  <si>
    <t xml:space="preserve">          Иные межбюджетные трансферты</t>
  </si>
  <si>
    <t>00020239998140000150</t>
  </si>
  <si>
    <t xml:space="preserve">                Единая субвенция бюджетам муниципальных округов</t>
  </si>
  <si>
    <t>00020235930140000150</t>
  </si>
  <si>
    <t xml:space="preserve">                Субвенции бюджетам муниципальных округов на государственную регистрацию актов гражданского состояния</t>
  </si>
  <si>
    <t>00020235120140000150</t>
  </si>
  <si>
    <t xml:space="preserve">              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</si>
  <si>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00020235082140000150</t>
  </si>
  <si>
    <t xml:space="preserve">              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</si>
  <si>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00020230029140000150</t>
  </si>
  <si>
    <t xml:space="preserve">              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</si>
  <si>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00020230027140000150</t>
  </si>
  <si>
    <t xml:space="preserve">                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</si>
  <si>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00020230024140000150</t>
  </si>
  <si>
    <t xml:space="preserve">                Субвенции бюджетам муниципальных округов на выполнение передаваемых полномочий субъектов Российской Федерации</t>
  </si>
  <si>
    <t>00020230000000000000</t>
  </si>
  <si>
    <t xml:space="preserve">          Субвенции бюджетам бюджетной системы Российской Федерации</t>
  </si>
  <si>
    <t>00020229999140000150</t>
  </si>
  <si>
    <t xml:space="preserve">                Прочие субсидии бюджетам муниципальных округов</t>
  </si>
  <si>
    <t>00020225519140000150</t>
  </si>
  <si>
    <t xml:space="preserve">                Субсидии бюджетам муниципальных округов на поддержку отрасли культуры</t>
  </si>
  <si>
    <t>00020225497140000150</t>
  </si>
  <si>
    <t xml:space="preserve">                Субсидии бюджетам муниципальных округов на реализацию мероприятий по обеспечению жильем молодых семей</t>
  </si>
  <si>
    <t>00020225304140000150</t>
  </si>
  <si>
    <t xml:space="preserve">              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</si>
  <si>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00020225213140000150</t>
  </si>
  <si>
    <t xml:space="preserve">                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</si>
  <si>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00020225171140000150</t>
  </si>
  <si>
    <t xml:space="preserve">                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</si>
  <si>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00020220216140000150</t>
  </si>
  <si>
    <t xml:space="preserve">              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</si>
  <si>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00020220077140000150</t>
  </si>
  <si>
    <t xml:space="preserve">                Субсидии бюджетам муниципальных округов на софинансирование капитальных вложений в объекты муниципальной собственности</t>
  </si>
  <si>
    <t>00020220000000000000</t>
  </si>
  <si>
    <t xml:space="preserve">          Субсидии бюджетам бюджетной системы Российской Федерации (межбюджетные субсидии)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</si>
  <si>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</si>
  <si>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</si>
  <si>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00020000000000000000</t>
  </si>
  <si>
    <t xml:space="preserve">      БЕЗВОЗМЕЗДНЫЕ ПОСТУПЛЕНИЯ</t>
  </si>
  <si>
    <t>00011715020140000150</t>
  </si>
  <si>
    <t xml:space="preserve">                Инициативные платежи, зачисляемые в бюджеты муниципальных округов</t>
  </si>
  <si>
    <t>00011705040140000180</t>
  </si>
  <si>
    <t xml:space="preserve">                Прочие неналоговые доходы бюджетов муниципальных округов</t>
  </si>
  <si>
    <t>00011701040140000180</t>
  </si>
  <si>
    <t xml:space="preserve">                Невыясненные поступления, зачисляемые в бюджеты муниципальных округов</t>
  </si>
  <si>
    <t>00011700000000000000</t>
  </si>
  <si>
    <t xml:space="preserve">        ПРОЧИЕ НЕНАЛОГОВЫЕ ДОХОДЫ</t>
  </si>
  <si>
    <t>00011611064010000140</t>
  </si>
  <si>
    <t xml:space="preserve">            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</si>
  <si>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00011611050010000140</t>
  </si>
  <si>
    <t xml:space="preserve">            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</si>
  <si>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00011610129010000140</t>
  </si>
  <si>
    <t xml:space="preserve">     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</si>
  <si>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00011610123010000140</t>
  </si>
  <si>
    <t xml:space="preserve">  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</si>
  <si>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00011610032140000140</t>
  </si>
  <si>
    <t xml:space="preserve">              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</si>
  <si>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00011607090140000140</t>
  </si>
  <si>
    <t xml:space="preserve">  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</si>
  <si>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00011607010140000140</t>
  </si>
  <si>
    <t xml:space="preserve">  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</si>
  <si>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0,0</t>
  </si>
  <si>
    <t>00011602020020000140</t>
  </si>
  <si>
    <t xml:space="preserve">  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</si>
  <si>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00011601203019000140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</si>
  <si>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</si>
  <si>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00011601203010021140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</si>
  <si>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</si>
  <si>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00011601203010007140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</si>
  <si>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</si>
  <si>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00011601194010000140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</si>
  <si>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</si>
  <si>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00011601193019000140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</si>
  <si>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</si>
  <si>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00011601193010029140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</si>
  <si>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</si>
  <si>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00011601193010013140</t>
  </si>
  <si>
    <t>00011601193010005140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</si>
  <si>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</si>
  <si>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00011601173010008140</t>
  </si>
  <si>
    <t xml:space="preserve">  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</si>
  <si>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00011601153019000140</t>
  </si>
  <si>
    <t xml:space="preserve">  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</si>
  <si>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00011601153010006140</t>
  </si>
  <si>
    <t xml:space="preserve">  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</si>
  <si>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00011601153010005140</t>
  </si>
  <si>
    <t xml:space="preserve">  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</si>
  <si>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00011601143010102140</t>
  </si>
  <si>
    <t xml:space="preserve">  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</si>
  <si>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00011601143010016140</t>
  </si>
  <si>
    <t xml:space="preserve">  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</si>
  <si>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00011601133019000140</t>
  </si>
  <si>
    <t xml:space="preserve">            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</si>
  <si>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00011601113019000140</t>
  </si>
  <si>
    <t xml:space="preserve">            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</si>
  <si>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00011601083010037140</t>
  </si>
  <si>
    <t xml:space="preserve">      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</si>
  <si>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00011601073010027140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</si>
  <si>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</si>
  <si>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00011601073010019140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</si>
  <si>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</si>
  <si>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00011601073010017140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</si>
  <si>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</si>
  <si>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00011601063019000140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</si>
  <si>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</si>
  <si>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00011601063010101140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</si>
  <si>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</si>
  <si>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00011601063010009140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</si>
  <si>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</si>
  <si>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00011601063010008140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</si>
  <si>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</si>
  <si>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00011601053019000140</t>
  </si>
  <si>
    <t xml:space="preserve">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</si>
  <si>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00011601053010035140</t>
  </si>
  <si>
    <t xml:space="preserve">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</si>
  <si>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00011600000000000000</t>
  </si>
  <si>
    <t xml:space="preserve">        ШТРАФЫ, САНКЦИИ, ВОЗМЕЩЕНИЕ УЩЕРБА</t>
  </si>
  <si>
    <t>00011406024140000430</t>
  </si>
  <si>
    <t xml:space="preserve">                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</si>
  <si>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00011406012140000430</t>
  </si>
  <si>
    <t xml:space="preserve">                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</si>
  <si>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00011402043140000440</t>
  </si>
  <si>
    <t xml:space="preserve">              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</si>
  <si>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00011402043140000410</t>
  </si>
  <si>
    <t>00011400000000000000</t>
  </si>
  <si>
    <t xml:space="preserve">        ДОХОДЫ ОТ ПРОДАЖИ МАТЕРИАЛЬНЫХ И НЕМАТЕРИАЛЬНЫХ АКТИВОВ</t>
  </si>
  <si>
    <t>00011302994140000130</t>
  </si>
  <si>
    <t xml:space="preserve">                Прочие доходы от компенсации затрат бюджетов муниципальных округов</t>
  </si>
  <si>
    <t>00011301994140000130</t>
  </si>
  <si>
    <t xml:space="preserve">                Прочие доходы от оказания платных услуг (работ) получателями средств бюджетов муниципальных округов</t>
  </si>
  <si>
    <t>00011301074140000130</t>
  </si>
  <si>
    <t xml:space="preserve">                Доходы от оказания информационных услуг органами местного самоуправления муниципальных округов, казенными учреждениями муниципальных округов</t>
  </si>
  <si>
    <t>00011300000000000000</t>
  </si>
  <si>
    <t xml:space="preserve">        ДОХОДЫ ОТ ОКАЗАНИЯ ПЛАТНЫХ УСЛУГ И КОМПЕНСАЦИИ ЗАТРАТ ГОСУДАРСТВА</t>
  </si>
  <si>
    <t>00011201041010000120</t>
  </si>
  <si>
    <t xml:space="preserve">                Плата за размещение отходов производства</t>
  </si>
  <si>
    <t>00011201030010000120</t>
  </si>
  <si>
    <t xml:space="preserve">                Плата за сбросы загрязняющих веществ в водные объекты</t>
  </si>
  <si>
    <t>00011201010010000120</t>
  </si>
  <si>
    <t xml:space="preserve">                Плата за выбросы загрязняющих веществ в атмосферный воздух стационарными объектами</t>
  </si>
  <si>
    <t>00011200000000000000</t>
  </si>
  <si>
    <t xml:space="preserve">        ПЛАТЕЖИ ПРИ ПОЛЬЗОВАНИИ ПРИРОДНЫМИ РЕСУРСАМИ</t>
  </si>
  <si>
    <t>00011109080140000120</t>
  </si>
  <si>
    <t xml:space="preserve">              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</si>
  <si>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00011109044140000120</t>
  </si>
  <si>
    <t xml:space="preserve">              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</si>
  <si>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00011107014140000120</t>
  </si>
  <si>
    <t xml:space="preserve">    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</si>
  <si>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00011105312140000120</t>
  </si>
  <si>
    <t xml:space="preserve">                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</si>
  <si>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00011105074140000120</t>
  </si>
  <si>
    <t xml:space="preserve">                Доходы от сдачи в аренду имущества, составляющего казну муниципальных округов (за исключением земельных участков)</t>
  </si>
  <si>
    <t>00011105024140000120</t>
  </si>
  <si>
    <t xml:space="preserve">  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</si>
  <si>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00011105012140000120</t>
  </si>
  <si>
    <t xml:space="preserve">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</si>
  <si>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00011105000000000000</t>
  </si>
  <si>
    <t xml:space="preserve">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</si>
  <si>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</si>
  <si>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</si>
  <si>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00010807179011000110</t>
  </si>
  <si>
    <t xml:space="preserve">              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</si>
  <si>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00010807150011000110</t>
  </si>
  <si>
    <t xml:space="preserve">              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</si>
  <si>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00010803010010000110</t>
  </si>
  <si>
    <t xml:space="preserve">  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</si>
  <si>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00010800000000000000</t>
  </si>
  <si>
    <t xml:space="preserve">        ГОСУДАРСТВЕННАЯ ПОШЛИНА</t>
  </si>
  <si>
    <t>00010606042140000110</t>
  </si>
  <si>
    <t xml:space="preserve">                Земельный налог с физических лиц, обладающих земельным участком, расположенным в границах муниципальных округов</t>
  </si>
  <si>
    <t>00010606032140000110</t>
  </si>
  <si>
    <t xml:space="preserve">                Земельный налог с организаций, обладающих земельным участком, расположенным в границах муниципальных округов</t>
  </si>
  <si>
    <t>00010606000000000000</t>
  </si>
  <si>
    <t xml:space="preserve">            Земельный налог</t>
  </si>
  <si>
    <t>00010601020140000110</t>
  </si>
  <si>
    <t xml:space="preserve">              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</si>
  <si>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00010601000000000000</t>
  </si>
  <si>
    <t xml:space="preserve">            Налог на имущество физических лиц</t>
  </si>
  <si>
    <t>00010600000000000000</t>
  </si>
  <si>
    <t xml:space="preserve">        НАЛОГИ НА ИМУЩЕСТВО</t>
  </si>
  <si>
    <t>00010504060020000110</t>
  </si>
  <si>
    <t xml:space="preserve">                Налог, взимаемый в связи с применением патентной системы налогообложения, зачисляемый в бюджеты муниципальных округов</t>
  </si>
  <si>
    <t>00010502020020000110</t>
  </si>
  <si>
    <t xml:space="preserve">                Единый налог на вмененный доход для отдельных видов деятельности (за налоговые периоды, истекшие до 1 января 2011 года)</t>
  </si>
  <si>
    <t>00010502010020000110</t>
  </si>
  <si>
    <t xml:space="preserve">                Единый налог на вмененный доход для отдельных видов деятельности</t>
  </si>
  <si>
    <t>00010502000000000000</t>
  </si>
  <si>
    <t xml:space="preserve">            Единый налог на вмененный доход для отдельных видов деятельности</t>
  </si>
  <si>
    <t>00010501050010000110</t>
  </si>
  <si>
    <t xml:space="preserve">                Минимальный налог, зачисляемый в бюджеты субъектов Российской Федерации (за налоговые периоды, истекшие до 1 января 2016 года)</t>
  </si>
  <si>
    <t>00010501022010000110</t>
  </si>
  <si>
    <t xml:space="preserve">      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</si>
  <si>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00010501021010000110</t>
  </si>
  <si>
    <t xml:space="preserve">  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</si>
  <si>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00010501012010000110</t>
  </si>
  <si>
    <t xml:space="preserve">    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</si>
  <si>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00010501011010000110</t>
  </si>
  <si>
    <t xml:space="preserve">                Налог, взимаемый с налогоплательщиков, выбравших в качестве объекта налогообложения доходы</t>
  </si>
  <si>
    <t>00010501000000000000</t>
  </si>
  <si>
    <t xml:space="preserve">            Налог, взимаемый в связи с применением упрощенной системы налогообложения</t>
  </si>
  <si>
    <t>00010500000000000000</t>
  </si>
  <si>
    <t xml:space="preserve">        НАЛОГИ НА СОВОКУПНЫЙ ДОХОД</t>
  </si>
  <si>
    <t>00010302261010000110</t>
  </si>
  <si>
    <t xml:space="preserve">  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</si>
  <si>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</si>
  <si>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 xml:space="preserve">  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</si>
  <si>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</si>
  <si>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 xml:space="preserve">  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</si>
  <si>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</si>
  <si>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 xml:space="preserve">  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</si>
  <si>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</si>
  <si>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</si>
  <si>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00010102140010000110</t>
  </si>
  <si>
    <t xml:space="preserve">           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</si>
  <si>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00010102130010000110</t>
  </si>
  <si>
    <t xml:space="preserve">           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</si>
  <si>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00010102080010000110</t>
  </si>
  <si>
    <t xml:space="preserve">           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</si>
  <si>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00010102040010000110</t>
  </si>
  <si>
    <t xml:space="preserve">    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</si>
  <si>
    <t>00010102030010000110</t>
  </si>
  <si>
    <t xml:space="preserve">  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</si>
  <si>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00010102020010000110</t>
  </si>
  <si>
    <t xml:space="preserve">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</si>
  <si>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00010102010010000110</t>
  </si>
  <si>
    <t xml:space="preserve">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</si>
  <si>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00010102000000000000</t>
  </si>
  <si>
    <t xml:space="preserve">            Налог на доходы физических лиц</t>
  </si>
  <si>
    <t>00010100000000000000</t>
  </si>
  <si>
    <t xml:space="preserve">        НАЛОГИ НА ПРИБЫЛЬ, ДОХОДЫ</t>
  </si>
  <si>
    <t>00010000000000000000</t>
  </si>
  <si>
    <t xml:space="preserve">      НАЛОГОВЫЕ И НЕНАЛОГОВЫЕ ДОХОДЫ</t>
  </si>
  <si>
    <t>Показатели доходов местного бюджета по кодам видов доходов и кодам подвидов доходов, 
относящихся к доходам бюджета, за 2023 год</t>
  </si>
  <si>
    <t>Приложение № 2</t>
  </si>
  <si>
    <t>ВСЕГО РАСХОДОВ:</t>
  </si>
  <si>
    <t>322</t>
  </si>
  <si>
    <t>12102S0870</t>
  </si>
  <si>
    <t>1004</t>
  </si>
  <si>
    <t>902</t>
  </si>
  <si>
    <t xml:space="preserve">            Субсидии гражданам на приобретение жилья</t>
  </si>
  <si>
    <t>300</t>
  </si>
  <si>
    <t xml:space="preserve">          Социальное обеспечение и иные выплаты населению</t>
  </si>
  <si>
    <t>000</t>
  </si>
  <si>
    <t xml:space="preserve">        Cофинансирование за счет местного бюджета расходов на предоставление социальных выплат молодым семьям, достигшим 36 лет на приобретение (строительство) жилых помещений</t>
  </si>
  <si>
    <t>12102L4970</t>
  </si>
  <si>
    <t xml:space="preserve">        Реализация мероприятий по обеспечению жильем молодых семей</t>
  </si>
  <si>
    <t>1210280120</t>
  </si>
  <si>
    <t xml:space="preserve">        Дополнительная социальная выплата многодетным молодым семьям и молодым семьям в случае рождения (усыновления) ребенка</t>
  </si>
  <si>
    <t>1210270870</t>
  </si>
  <si>
    <t xml:space="preserve">        Субсидия на софинансирование расходных обязательств муниципальных образований на предоставление социальных выплат молодым семьям, достигшим 36 лет на приобретение (строительство) жилых помещений</t>
  </si>
  <si>
    <t>412</t>
  </si>
  <si>
    <t>1210175570</t>
  </si>
  <si>
    <t xml:space="preserve">            Бюджетные инвестиции на приобретение объектов недвижимого имущества в государственную (муниципальную) собственность</t>
  </si>
  <si>
    <t>400</t>
  </si>
  <si>
    <t xml:space="preserve">          Капитальные вложения в объекты государственной (муниципальной) собственности</t>
  </si>
  <si>
    <t xml:space="preserve">      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</si>
  <si>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0000000000</t>
  </si>
  <si>
    <t xml:space="preserve">      Охрана семьи и детства</t>
  </si>
  <si>
    <t>321</t>
  </si>
  <si>
    <t>1240175620</t>
  </si>
  <si>
    <t>1003</t>
  </si>
  <si>
    <t xml:space="preserve">            Пособия, компенсации и иные социальные выплаты гражданам, кроме публичных нормативных обязательств</t>
  </si>
  <si>
    <t xml:space="preserve">        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</si>
  <si>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 xml:space="preserve">      Социальное обеспечение населения</t>
  </si>
  <si>
    <t>244</t>
  </si>
  <si>
    <t>0110277480</t>
  </si>
  <si>
    <t>0505</t>
  </si>
  <si>
    <t xml:space="preserve">            Прочая закупка товаров, работ и услуг</t>
  </si>
  <si>
    <t>200</t>
  </si>
  <si>
    <t xml:space="preserve">          Закупка товаров, работ и услуг для обеспечения государственных (муниципальных) нужд</t>
  </si>
  <si>
    <t xml:space="preserve">        Иной межбюджетный трансферт из областного бюджета бюджетам муниципальных образований Мурманской области на реализацию мероприятий по устройству архитектурно-художественной подсветки</t>
  </si>
  <si>
    <t xml:space="preserve">      Другие вопросы в области жилищно-коммунального хозяйства</t>
  </si>
  <si>
    <t>1300229010</t>
  </si>
  <si>
    <t>0503</t>
  </si>
  <si>
    <t xml:space="preserve">        Обследование состояния объектов озеленения, разработка дизайн-проектов</t>
  </si>
  <si>
    <t>1300229000</t>
  </si>
  <si>
    <t xml:space="preserve">        Ликвидация объекта накопленного вреда окружающей среде</t>
  </si>
  <si>
    <t>1300223510</t>
  </si>
  <si>
    <t xml:space="preserve">        Озеленение объектов внешнего благоустройства, уличной дорожной сети</t>
  </si>
  <si>
    <t>813</t>
  </si>
  <si>
    <t>0510360170</t>
  </si>
  <si>
    <t xml:space="preserve">          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</si>
  <si>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800</t>
  </si>
  <si>
    <t xml:space="preserve">          Иные бюджетные ассигнования</t>
  </si>
  <si>
    <t xml:space="preserve">        Субсидия на финансовое обеспечение (возмещение) затрат по эксплуатации и техническому обслуживанию объектов уличного наружного освещения, находящихся в собственности муниципального округа город Кировск Мурманской области, переданных в хозяйственное ведение муниципальному унитарному предприятию города Кировска "Кировская городская электрическая сеть"</t>
  </si>
  <si>
    <t>414</t>
  </si>
  <si>
    <t>0430229020</t>
  </si>
  <si>
    <t xml:space="preserve">            Бюджетные инвестиции в объекты капитального строительства государственной (муниципальной) собственности</t>
  </si>
  <si>
    <t xml:space="preserve">        Разработка проектно-сметной документации на строительство кладбища</t>
  </si>
  <si>
    <t xml:space="preserve">      Благоустройство</t>
  </si>
  <si>
    <t>1300175630</t>
  </si>
  <si>
    <t>0501</t>
  </si>
  <si>
    <t xml:space="preserve">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</si>
  <si>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1220129150</t>
  </si>
  <si>
    <t xml:space="preserve">        Определение стоимости ущерба, причиненного муниципальному имуществу</t>
  </si>
  <si>
    <t>1220129140</t>
  </si>
  <si>
    <t xml:space="preserve">        Определение стоимости 1 квадратного метра жилого помещения в многоквартирных домах города Кировска</t>
  </si>
  <si>
    <t>1220128340</t>
  </si>
  <si>
    <t xml:space="preserve">        Текущий ремонт и оборудование пустующих муниципальных жилых помещений</t>
  </si>
  <si>
    <t>1220128100</t>
  </si>
  <si>
    <t xml:space="preserve">        Оплата взносов в фонд капитального ремонта многоквартирных домов (жилые помещения)</t>
  </si>
  <si>
    <t>1220127770</t>
  </si>
  <si>
    <t xml:space="preserve">        Текущий ремонт и оборудование пустующих жилых помещений для дальнейшего предоставления в социальный найм нуждающимся гражданам</t>
  </si>
  <si>
    <t>831</t>
  </si>
  <si>
    <t>1220127760</t>
  </si>
  <si>
    <t xml:space="preserve">            Исполнение судебных актов Российской Федерации и мировых соглашений по возмещению причиненного вреда</t>
  </si>
  <si>
    <t>247</t>
  </si>
  <si>
    <t xml:space="preserve">            Закупка энергетических ресурсов</t>
  </si>
  <si>
    <t xml:space="preserve">        Содержание муниципальных жилых зданий и помещений</t>
  </si>
  <si>
    <t xml:space="preserve">      Жилищное хозяйство</t>
  </si>
  <si>
    <t>853</t>
  </si>
  <si>
    <t>1300129070</t>
  </si>
  <si>
    <t>0412</t>
  </si>
  <si>
    <t xml:space="preserve">            Уплата иных платежей</t>
  </si>
  <si>
    <t xml:space="preserve">        Подготовка документов для выдачи технических требований и условий по переустройству объектов электроэнергетики</t>
  </si>
  <si>
    <t xml:space="preserve">      Другие вопросы в области национальной экономики</t>
  </si>
  <si>
    <t>1300128900</t>
  </si>
  <si>
    <t>0113</t>
  </si>
  <si>
    <t xml:space="preserve">        Проведение инженерных изысканий для формирования земельных участков, оформления права муниципальной собственности на строительство нового кладбища г.Кировска</t>
  </si>
  <si>
    <t>1100260230</t>
  </si>
  <si>
    <t xml:space="preserve">        Субсидия из бюджета города Кировска на финансовое обеспечение затрат в связи с производством (реализацией) товаров, выполнением работ, оказанием услуг в целях восстановления платежеспособности муниципальному унитарному предприятию "УК "Горэлектросеть"</t>
  </si>
  <si>
    <t>1100229160</t>
  </si>
  <si>
    <t xml:space="preserve">        Приобретение и установка туристических знаков в целях указания на городские достопримечательности</t>
  </si>
  <si>
    <t>1100229130</t>
  </si>
  <si>
    <t xml:space="preserve">        Субсидия из бюджета города Кировска муниципальному унитарному предприятию "Управляющая компания "Городская электрическая сеть" на увеличение уставного фонда</t>
  </si>
  <si>
    <t>852</t>
  </si>
  <si>
    <t>1100227940</t>
  </si>
  <si>
    <t xml:space="preserve">            Уплата прочих налогов, сборов</t>
  </si>
  <si>
    <t xml:space="preserve">        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</si>
  <si>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</si>
  <si>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 xml:space="preserve">        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</si>
  <si>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</si>
  <si>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 xml:space="preserve">        Закупка товаров, работ, услуг в сфере информационно - коммуникационных технологий для обеспечения деятельности КУМС</t>
  </si>
  <si>
    <t>1100127750</t>
  </si>
  <si>
    <t xml:space="preserve">        Техническая инвентаризация бесхозяйных объектов, оценка стоимости дорог, объектов инженерной инфраструктуры</t>
  </si>
  <si>
    <t>1100127740</t>
  </si>
  <si>
    <t xml:space="preserve">        Уплата налогов, госпошлины, услуги нотариуса, страхование ОСАГО и иных обязательных платежей КУМС</t>
  </si>
  <si>
    <t>1100127730</t>
  </si>
  <si>
    <t xml:space="preserve">        Снос и утилизация списанных объектов имущества, входящих в состав муниципальной казны (нежилые)</t>
  </si>
  <si>
    <t>1100127710</t>
  </si>
  <si>
    <t xml:space="preserve">        Оплата взносов в фонд капитального ремонта многоквартирных домов (нежилые помещения)</t>
  </si>
  <si>
    <t>245</t>
  </si>
  <si>
    <t>1100124560</t>
  </si>
  <si>
    <t xml:space="preserve">          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</si>
  <si>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      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</si>
  <si>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</si>
  <si>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 xml:space="preserve">        Содержание муниципальных нежилых зданий и помещений в надлежащем состоянии</t>
  </si>
  <si>
    <t>1100124520</t>
  </si>
  <si>
    <t xml:space="preserve">        Обеспечение охраны в муниципальных помещениях</t>
  </si>
  <si>
    <t>0410127780</t>
  </si>
  <si>
    <t xml:space="preserve">        Повышение уровня антитеррористической защищенности мест и объектов с массовым пребыванием людей</t>
  </si>
  <si>
    <t xml:space="preserve">      Другие общегосударственные вопросы</t>
  </si>
  <si>
    <t>0000</t>
  </si>
  <si>
    <t xml:space="preserve">    Комитет по управлению муниципальной собственностью администрации города Кировска</t>
  </si>
  <si>
    <t>622</t>
  </si>
  <si>
    <t>08204S1170</t>
  </si>
  <si>
    <t>1103</t>
  </si>
  <si>
    <t>015</t>
  </si>
  <si>
    <t xml:space="preserve">            Субсидии автономным учреждениям на иные цели</t>
  </si>
  <si>
    <t>600</t>
  </si>
  <si>
    <t xml:space="preserve">          Предоставление субсидий бюджетным, автономным учреждениям и иным некоммерческим организациям</t>
  </si>
  <si>
    <t xml:space="preserve">        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</si>
  <si>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0820471170</t>
  </si>
  <si>
    <t xml:space="preserve">        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</si>
  <si>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624</t>
  </si>
  <si>
    <t>08203S1170</t>
  </si>
  <si>
    <t xml:space="preserve">            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</si>
  <si>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0820371170</t>
  </si>
  <si>
    <t>0820229120</t>
  </si>
  <si>
    <t>621</t>
  </si>
  <si>
    <t xml:space="preserve">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</si>
  <si>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Реализация дополнительных общеобразовательных программ спортивной подготовки</t>
  </si>
  <si>
    <t>0820213060</t>
  </si>
  <si>
    <t xml:space="preserve">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</si>
  <si>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0810127230</t>
  </si>
  <si>
    <t xml:space="preserve">        Выявление и поддержка спортивных талантов среди детей и молодежи (расходы на участие в выездных спортивных мероприятиях)</t>
  </si>
  <si>
    <t xml:space="preserve">      Спорт высших достижений</t>
  </si>
  <si>
    <t>0820227210</t>
  </si>
  <si>
    <t>1101</t>
  </si>
  <si>
    <t xml:space="preserve">        Предоставление услуг в сфере физической культуры и спорта</t>
  </si>
  <si>
    <t>0820123130</t>
  </si>
  <si>
    <t xml:space="preserve">        Предоставление услуг спортивных объектов  МАУ СОК "Горняк"</t>
  </si>
  <si>
    <t>0820113060</t>
  </si>
  <si>
    <t>0810128150</t>
  </si>
  <si>
    <t xml:space="preserve">        Организация и проведение городских спортивных и физкультурных мероприятий</t>
  </si>
  <si>
    <t>0810126170</t>
  </si>
  <si>
    <t xml:space="preserve">        Модернизация и реконструкция учреждений физической культуры и спорта города Кировска</t>
  </si>
  <si>
    <t xml:space="preserve">      Физическая культура</t>
  </si>
  <si>
    <t>16101S3150</t>
  </si>
  <si>
    <t>1006</t>
  </si>
  <si>
    <t xml:space="preserve">        Софинансирование за счет местного бюджета расходов на обеспечение условий доступности входных групп многоквартирных домов с учетом потребностей инвалидов</t>
  </si>
  <si>
    <t>1610173150</t>
  </si>
  <si>
    <t xml:space="preserve">        Субсидия муниципальным образованиям на обеспечение условий доступности входных групп многоквартирных домов с учетом потребностей инвалидов</t>
  </si>
  <si>
    <t>1610128300</t>
  </si>
  <si>
    <t xml:space="preserve">        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</si>
  <si>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>0300380060</t>
  </si>
  <si>
    <t xml:space="preserve">       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</t>
  </si>
  <si>
    <t>0300380020</t>
  </si>
  <si>
    <t xml:space="preserve">        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</si>
  <si>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 xml:space="preserve">      Другие вопросы в области социальной политики</t>
  </si>
  <si>
    <t>323</t>
  </si>
  <si>
    <t>0620175370</t>
  </si>
  <si>
    <t xml:space="preserve">            Приобретение товаров, работ и услуг в пользу граждан в целях их социального обеспечения</t>
  </si>
  <si>
    <t xml:space="preserve">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</si>
  <si>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0620175360</t>
  </si>
  <si>
    <t xml:space="preserve">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</si>
  <si>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030037564U</t>
  </si>
  <si>
    <t xml:space="preserve">        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(за счет средств резервного фонда Правительства Мурманской области)</t>
  </si>
  <si>
    <t>0300375100</t>
  </si>
  <si>
    <t xml:space="preserve">        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</si>
  <si>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612</t>
  </si>
  <si>
    <t>07004L5190</t>
  </si>
  <si>
    <t>0801</t>
  </si>
  <si>
    <t xml:space="preserve">            Субсидии бюджетным учреждениям на иные цели</t>
  </si>
  <si>
    <t xml:space="preserve">        Государственная поддержка отрасли культуры</t>
  </si>
  <si>
    <t>0700428240</t>
  </si>
  <si>
    <t xml:space="preserve">        Организация, проведение городских культурно-массовых мероприятий (в муниципальных библиотеках)</t>
  </si>
  <si>
    <t>611</t>
  </si>
  <si>
    <t>0700423280</t>
  </si>
  <si>
    <t xml:space="preserve">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</si>
  <si>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</si>
  <si>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0700413060</t>
  </si>
  <si>
    <t>0700328050</t>
  </si>
  <si>
    <t xml:space="preserve">        Организация, проведение городских культурно-массовых мероприятий (в муниципальном музее)</t>
  </si>
  <si>
    <t>0700323260</t>
  </si>
  <si>
    <t xml:space="preserve">        Обеспечение деятельности МБУК "Историко-краеведческий музей  с мемориалом  С.М. Кирова и выставочным залом"</t>
  </si>
  <si>
    <t>0700313060</t>
  </si>
  <si>
    <t>07002S3140</t>
  </si>
  <si>
    <t xml:space="preserve">        Софинансирование за счет местного бюджета расходов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</si>
  <si>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07002S1100</t>
  </si>
  <si>
    <t xml:space="preserve">        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</si>
  <si>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0700273140</t>
  </si>
  <si>
    <t xml:space="preserve">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</si>
  <si>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0700271100</t>
  </si>
  <si>
    <t xml:space="preserve">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</si>
  <si>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0700228020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</si>
  <si>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</si>
  <si>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0700227590</t>
  </si>
  <si>
    <t xml:space="preserve">        Организация, проведение городских культурно-массовых мероприятий (в учреждениях клубного типа)</t>
  </si>
  <si>
    <t>0700227530</t>
  </si>
  <si>
    <t xml:space="preserve">        Организация выездных мероприятий (в учреждениях клубного типа)</t>
  </si>
  <si>
    <t>0700223220</t>
  </si>
  <si>
    <t xml:space="preserve">        Обеспечение развития творческого потенциала и организация досуга населения на базе муниципальных автономных учреждений культуры</t>
  </si>
  <si>
    <t>0700213060</t>
  </si>
  <si>
    <t>633</t>
  </si>
  <si>
    <t>0230160200</t>
  </si>
  <si>
    <t xml:space="preserve">            Субсидии (гранты в форме субсидий), не подлежащие казначейскому сопровождению</t>
  </si>
  <si>
    <t xml:space="preserve">        Субсидии из бюджета города Кировска социально ориентированным некоммерческим организациям Мурманской области, осуществляющим деятельность в сфере культуры и искусства,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</t>
  </si>
  <si>
    <t xml:space="preserve">      Культура</t>
  </si>
  <si>
    <t>0700929200</t>
  </si>
  <si>
    <t>0709</t>
  </si>
  <si>
    <t xml:space="preserve">        Обеспечение деятельности муниципального автономного учреждения молодёжной политики "Центр молодёжных инициатив города Кировска"</t>
  </si>
  <si>
    <t>0700827610</t>
  </si>
  <si>
    <t xml:space="preserve">        Реализация молодежных инициатив и проектов</t>
  </si>
  <si>
    <t>0620524910</t>
  </si>
  <si>
    <t xml:space="preserve">        Оказание муниципальной услуги по предоставлению питания обучающимся</t>
  </si>
  <si>
    <t>0620513060</t>
  </si>
  <si>
    <t>06103S1070</t>
  </si>
  <si>
    <t xml:space="preserve">        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</si>
  <si>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</si>
  <si>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 xml:space="preserve">        Субсидия на организацию отдыха детей Мурманской области в муниципальных образовательных организациях</t>
  </si>
  <si>
    <t>0610328270</t>
  </si>
  <si>
    <t xml:space="preserve">        Организация летнего отдыха детей за пределами Мурманской области</t>
  </si>
  <si>
    <t>0610327850</t>
  </si>
  <si>
    <t xml:space="preserve">        Обеспечение участия кировских школьников в мероприятиях регионального и всероссийского уровня</t>
  </si>
  <si>
    <t>0610326130</t>
  </si>
  <si>
    <t xml:space="preserve">        Организация занятости обучающихся (занятость детей только по договорам)</t>
  </si>
  <si>
    <t xml:space="preserve">      Другие вопросы в области образования</t>
  </si>
  <si>
    <t>0700929240</t>
  </si>
  <si>
    <t>0707</t>
  </si>
  <si>
    <t xml:space="preserve">        Развитие деятельности общероссийского общественно-государственного движения детей и молодежи "Движение первых"</t>
  </si>
  <si>
    <t>06104S1330</t>
  </si>
  <si>
    <t xml:space="preserve">        Софинансирование за счёт средств местного бюджета расходов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</si>
  <si>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0610471330</t>
  </si>
  <si>
    <t xml:space="preserve">        Субсидия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</si>
  <si>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 xml:space="preserve">      Молодежная политика</t>
  </si>
  <si>
    <t>0700190220</t>
  </si>
  <si>
    <t>0703</t>
  </si>
  <si>
    <t xml:space="preserve">    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</si>
  <si>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0700127600</t>
  </si>
  <si>
    <t xml:space="preserve">        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</si>
  <si>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</si>
  <si>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 xml:space="preserve">        Предоставление  дополнительного образования детям в сфере культуры и искусства</t>
  </si>
  <si>
    <t>0700113060</t>
  </si>
  <si>
    <t>0620390220</t>
  </si>
  <si>
    <t>0620323060</t>
  </si>
  <si>
    <t xml:space="preserve">        Оказание муниципальной услуги по предоставлению дополнительного образования в сфере общего образования</t>
  </si>
  <si>
    <t>0620313060</t>
  </si>
  <si>
    <t>061E452130</t>
  </si>
  <si>
    <t xml:space="preserve">       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</si>
  <si>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0610427890</t>
  </si>
  <si>
    <t xml:space="preserve">        Развитие деятельности общественных объединений "ЮНАРМИЯ", "Российское движение школьников"</t>
  </si>
  <si>
    <t>0610426120</t>
  </si>
  <si>
    <t xml:space="preserve">        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</si>
  <si>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816</t>
  </si>
  <si>
    <t>0610329220</t>
  </si>
  <si>
    <t xml:space="preserve">    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</si>
  <si>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</si>
  <si>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625</t>
  </si>
  <si>
    <t xml:space="preserve">    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</si>
  <si>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       Социальный сертификат на получение муниципальной услуги в социальной сфере для реализации дополнительных общеразвивающих программ (социальный сертификат)</t>
  </si>
  <si>
    <t>0610327840</t>
  </si>
  <si>
    <t xml:space="preserve">        Развитие детского туризма, в т.ч. международного</t>
  </si>
  <si>
    <t>0610327450</t>
  </si>
  <si>
    <t xml:space="preserve">        Обеспечение персонифицированного финансирования дополнительного образования детей</t>
  </si>
  <si>
    <t>0610326110</t>
  </si>
  <si>
    <t xml:space="preserve">        Мероприятия, направленные на самореализацию, самоопределение и выявление талантливых детей</t>
  </si>
  <si>
    <t>0610128490</t>
  </si>
  <si>
    <t xml:space="preserve">        Создание Центра цифрового образования "IT-куб" в городе Кировске</t>
  </si>
  <si>
    <t>0610127820</t>
  </si>
  <si>
    <t xml:space="preserve">        Обновление оборудования, приобретение технических и компьютерных средств обучения</t>
  </si>
  <si>
    <t>0230160220</t>
  </si>
  <si>
    <t xml:space="preserve">        Гранты в форме субсидии из бюджета города Кировска некоммерческим организациям, не являющимся казенными учреждениями, на оказание услуг по реализации дополнительных общеразвивающих программ для детей</t>
  </si>
  <si>
    <t xml:space="preserve">      Дополнительное образование детей</t>
  </si>
  <si>
    <t>062EВ51790</t>
  </si>
  <si>
    <t>0702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</si>
  <si>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</si>
  <si>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06205S1380</t>
  </si>
  <si>
    <t xml:space="preserve">        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</si>
  <si>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06205S1250</t>
  </si>
  <si>
    <t xml:space="preserve">        Софинансирование за счет местного бюджета расходов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</si>
  <si>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>06205L3040</t>
  </si>
  <si>
    <t xml:space="preserve">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</si>
  <si>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0620575320</t>
  </si>
  <si>
    <t xml:space="preserve">        Субвенция на обеспечение бесплатным питанием отдельных категорий обучающихся</t>
  </si>
  <si>
    <t>0620571380</t>
  </si>
  <si>
    <t xml:space="preserve">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</si>
  <si>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0620571250</t>
  </si>
  <si>
    <t xml:space="preserve">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</si>
  <si>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>06202L3030</t>
  </si>
  <si>
    <t xml:space="preserve">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</si>
  <si>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0620290220</t>
  </si>
  <si>
    <t>0620277080</t>
  </si>
  <si>
    <t xml:space="preserve">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</si>
  <si>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0620275310</t>
  </si>
  <si>
    <t xml:space="preserve">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</si>
  <si>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0620273030</t>
  </si>
  <si>
    <t xml:space="preserve">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</si>
  <si>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0620223020</t>
  </si>
  <si>
    <t xml:space="preserve">        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</si>
  <si>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0620213070</t>
  </si>
  <si>
    <t xml:space="preserve">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</si>
  <si>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0620213060</t>
  </si>
  <si>
    <t>061E251710</t>
  </si>
  <si>
    <t xml:space="preserve">        Оснащение (обновление материально-технической базы) оборудованием, средствами обучения,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</si>
  <si>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0610329090</t>
  </si>
  <si>
    <t xml:space="preserve">        Создание и обеспечение функционирования центров образования естественнонаучной и технологической направленностей "Точка роста"</t>
  </si>
  <si>
    <t>350</t>
  </si>
  <si>
    <t>0610327860</t>
  </si>
  <si>
    <t xml:space="preserve">            Премии и гранты</t>
  </si>
  <si>
    <t xml:space="preserve">        Поддержка одаренных детей, добившихся значительных результатов</t>
  </si>
  <si>
    <t>0610227900</t>
  </si>
  <si>
    <t xml:space="preserve">        Организация и проведение муниципальных профессиональных конкурсов, чествование педагогов в профессиональный праздник</t>
  </si>
  <si>
    <t>0610128830</t>
  </si>
  <si>
    <t xml:space="preserve">        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"Arctic schools"</t>
  </si>
  <si>
    <t>0610128010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</si>
  <si>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</si>
  <si>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03003S1040</t>
  </si>
  <si>
    <t xml:space="preserve">        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</si>
  <si>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</si>
  <si>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 xml:space="preserve">        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</si>
  <si>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</si>
  <si>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 xml:space="preserve">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</si>
  <si>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Общее образование</t>
  </si>
  <si>
    <t>0620190220</t>
  </si>
  <si>
    <t>0701</t>
  </si>
  <si>
    <t>0620175310</t>
  </si>
  <si>
    <t>0620123090</t>
  </si>
  <si>
    <t xml:space="preserve">        Обеспечение питания в дошкольных муниципальных учреждениях</t>
  </si>
  <si>
    <t>0620123000</t>
  </si>
  <si>
    <t xml:space="preserve">        Оказание муниципальной услуги по предоставлению дошкольного образования и воспитания</t>
  </si>
  <si>
    <t>0620113070</t>
  </si>
  <si>
    <t>0620113060</t>
  </si>
  <si>
    <t>0610526100</t>
  </si>
  <si>
    <t xml:space="preserve">        Обеспечение деятельности территориального психолого-медико-педагогической комиссии города Кировска</t>
  </si>
  <si>
    <t xml:space="preserve">      Дошкольное образование</t>
  </si>
  <si>
    <t>0701028940</t>
  </si>
  <si>
    <t xml:space="preserve">        Расходы на увековечивание памяти выдающихся событий и личностей в муниципальном округе город Кировск Мурманской области</t>
  </si>
  <si>
    <t>0630127200</t>
  </si>
  <si>
    <t>119</t>
  </si>
  <si>
    <t xml:space="preserve">            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</si>
  <si>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</si>
  <si>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 xml:space="preserve">            Фонд оплаты труда учреждений</t>
  </si>
  <si>
    <t>100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</si>
  <si>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</si>
  <si>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</si>
  <si>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112</t>
  </si>
  <si>
    <t>0630113060</t>
  </si>
  <si>
    <t xml:space="preserve">            Иные выплаты персоналу учреждений, за исключением фонда оплаты труда</t>
  </si>
  <si>
    <t xml:space="preserve">    Комитет образования, культуры и спорта администрации муниципального округа город Кировск с подведомственной территорией Мурманской области</t>
  </si>
  <si>
    <t>9400027910</t>
  </si>
  <si>
    <t>013</t>
  </si>
  <si>
    <t xml:space="preserve">        Прочие расходы и услуги муниципального образования город Кировск с подведомственной территорией Мурманской области</t>
  </si>
  <si>
    <t>129</t>
  </si>
  <si>
    <t>9400013060</t>
  </si>
  <si>
    <t>0106</t>
  </si>
  <si>
    <t xml:space="preserve">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</si>
  <si>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</si>
  <si>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 xml:space="preserve">            Иные выплаты персоналу государственных (муниципальных) органов, за исключением фонда оплаты труда</t>
  </si>
  <si>
    <t>9400006030</t>
  </si>
  <si>
    <t xml:space="preserve">        Расходы на обеспечение функций работников органов местного самоуправления</t>
  </si>
  <si>
    <t>9400006010</t>
  </si>
  <si>
    <t>121</t>
  </si>
  <si>
    <t xml:space="preserve">            Фонд оплаты труда государственных (муниципальных) органов</t>
  </si>
  <si>
    <t xml:space="preserve">        Расходы на выплаты по оплате труда  работников органов местного самоуправления</t>
  </si>
  <si>
    <t>9400005010</t>
  </si>
  <si>
    <t xml:space="preserve">        Расходы на выплаты по оплате труда руководителя Контрольно-счетного органа муниципального округа город Кировск с подведомственной территорией Мурманской области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</si>
  <si>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</si>
  <si>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Контрольно-счетный орган муниципального округа город Кировск с подведомственной территорией Мурманской области</t>
  </si>
  <si>
    <t>730</t>
  </si>
  <si>
    <t>1010127800</t>
  </si>
  <si>
    <t>1301</t>
  </si>
  <si>
    <t>003</t>
  </si>
  <si>
    <t xml:space="preserve">            Обслуживание муниципального долга</t>
  </si>
  <si>
    <t>700</t>
  </si>
  <si>
    <t xml:space="preserve">          Обслуживание государственного (муниципального) долга</t>
  </si>
  <si>
    <t xml:space="preserve">        Процентные платежи по муниципальному долгу по бюджетному кредиту</t>
  </si>
  <si>
    <t>1010127790</t>
  </si>
  <si>
    <t xml:space="preserve">        Процентные платежи по муниципальному долгу по коммерческому кредиту</t>
  </si>
  <si>
    <t xml:space="preserve">      Обслуживание государственного (муниципального) внутреннего долга</t>
  </si>
  <si>
    <t>870</t>
  </si>
  <si>
    <t>9300090220</t>
  </si>
  <si>
    <t xml:space="preserve">            Резервные средства</t>
  </si>
  <si>
    <t xml:space="preserve">        Зарезервированные средства на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</si>
  <si>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9300090040</t>
  </si>
  <si>
    <t xml:space="preserve">        Средства, зарезервированные на софинансирование расходов в рамках реализации областных региональных программ</t>
  </si>
  <si>
    <t>9300013060</t>
  </si>
  <si>
    <t xml:space="preserve">        Зарезервированные средства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</si>
  <si>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УПРАВЛЕНИЕ ФИНАНСОВ АДМИНИСТРАЦИИ МУНИЦИПАЛЬНОГО ОКРУГА ГОРОД КИРОВСК С ПОДВЕДОМСТВЕННОЙ ТЕРРИТОРИЕЙ МУРМАНСКОЙ ОБЛАСТИ</t>
  </si>
  <si>
    <t>811</t>
  </si>
  <si>
    <t>0910260210</t>
  </si>
  <si>
    <t>1202</t>
  </si>
  <si>
    <t>002</t>
  </si>
  <si>
    <t xml:space="preserve">    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</si>
  <si>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(общество с ограниченной ответственностью "Редакция региональной общественно-политической газеты "Кировский рабочий")</t>
  </si>
  <si>
    <t xml:space="preserve">      Периодическая печать и издательства</t>
  </si>
  <si>
    <t>0530160190</t>
  </si>
  <si>
    <t xml:space="preserve">        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административном центре муниципального округа- населенном пункте город Кировск обучающимся очной формы обучения общеобразовательных организаций, расположенных в н.п. Титан и н.п. Коашва,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</si>
  <si>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0530160180</t>
  </si>
  <si>
    <t xml:space="preserve">        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н.п.Титан и н.п.Коашва обучающимся очной формы обучения общеобразовательных организаций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</si>
  <si>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313</t>
  </si>
  <si>
    <t>0300380200</t>
  </si>
  <si>
    <t xml:space="preserve">            Пособия, компенсации, меры социальной поддержки по публичным нормативным обязательствам</t>
  </si>
  <si>
    <t xml:space="preserve">        Единовременная материальная помощь из бюджета города Кировска лицам, работающим в организациях, финансируемых из средств местного бюджета, в случае гибели (смерти) близких родственников (супруга, супруги, сына, дочери) при выполнении задач в ходе участия в специальной военной операции</t>
  </si>
  <si>
    <t>0300380130</t>
  </si>
  <si>
    <t xml:space="preserve">        Ежегодная единовременная выплата медицинским работникам ГОБУЗ "Апатитско-Кировская ЦГБ"</t>
  </si>
  <si>
    <t>0300380040</t>
  </si>
  <si>
    <t xml:space="preserve">        Возмещение расходов по проезду в государственные областные медицинские организации Мурманской области</t>
  </si>
  <si>
    <t>0230160130</t>
  </si>
  <si>
    <t xml:space="preserve">        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</si>
  <si>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>0910275350</t>
  </si>
  <si>
    <t xml:space="preserve">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</si>
  <si>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0910275340</t>
  </si>
  <si>
    <t xml:space="preserve">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</si>
  <si>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</si>
  <si>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 xml:space="preserve">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</si>
  <si>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0910275200</t>
  </si>
  <si>
    <t xml:space="preserve">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</si>
  <si>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0300280030</t>
  </si>
  <si>
    <t xml:space="preserve">        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</si>
  <si>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</si>
  <si>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 xml:space="preserve">    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</si>
  <si>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0430275230</t>
  </si>
  <si>
    <t xml:space="preserve">        Субвенция на возмещение расходов по гарантированному перечню услуг по погребению</t>
  </si>
  <si>
    <t>0300180180</t>
  </si>
  <si>
    <t xml:space="preserve">        Проведение ремонта квартир ветеранов Великой Отечественной войны, расположенных в муниципальном образовании, за счет благотворительных пожертвований от АО "Апатит"</t>
  </si>
  <si>
    <t>0300180010</t>
  </si>
  <si>
    <t xml:space="preserve">        Проведение ремонта квартир ветеранов Великой Отечественной войны, расположенных в муниципальном образовании</t>
  </si>
  <si>
    <t>312</t>
  </si>
  <si>
    <t>0910290100</t>
  </si>
  <si>
    <t>1001</t>
  </si>
  <si>
    <t xml:space="preserve">            Иные пенсии, социальные доплаты к пенсиям</t>
  </si>
  <si>
    <t xml:space="preserve">        Доплаты к пенсиям муниципальных служащих</t>
  </si>
  <si>
    <t xml:space="preserve">      Пенсионное обеспечение</t>
  </si>
  <si>
    <t>0700628600</t>
  </si>
  <si>
    <t xml:space="preserve">        Оказание услуг по холодному водоснабжению и водоотведению конного клуба "Ласточка"</t>
  </si>
  <si>
    <t>0700628370</t>
  </si>
  <si>
    <t xml:space="preserve">        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</si>
  <si>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>0700624890</t>
  </si>
  <si>
    <t xml:space="preserve">        Модернизация конного клуба "Ласточка"</t>
  </si>
  <si>
    <t>07005S4000</t>
  </si>
  <si>
    <t xml:space="preserve">        Софинансирование за счет местного бюджета расходов на осуществление капитальных вложений в объекты муниципальной собственности</t>
  </si>
  <si>
    <t>0700574000</t>
  </si>
  <si>
    <t xml:space="preserve">        Субсидия на софинансирование капитальных вложений в объекты муниципальной собственности</t>
  </si>
  <si>
    <t>0700529100</t>
  </si>
  <si>
    <t xml:space="preserve">        Разработка дизайн-проектов общественных зон, стратегии бренда, логотипа, элеметов фирменного стиля, иконографики в рамках проекта "Реконструкция объекта "Здание первого хибиногорского кинотеатра "Большевик"</t>
  </si>
  <si>
    <t>0700529080</t>
  </si>
  <si>
    <t xml:space="preserve">        Работы, направленные на доработку ПСД по проекту "Реконструкция объекта "Здание первого хибиногорского кинотеатра "Большевик"</t>
  </si>
  <si>
    <t>0700527950</t>
  </si>
  <si>
    <t xml:space="preserve">        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</si>
  <si>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06101S0790</t>
  </si>
  <si>
    <t xml:space="preserve">        Софинансирование за счет местного бюджета расходов на обеспечение комплексной безопасности муниципальных образовательных организаций</t>
  </si>
  <si>
    <t>0610170790</t>
  </si>
  <si>
    <t xml:space="preserve">        Субсидии на обеспечение комплексной безопасности муниципальных образовательных организаций</t>
  </si>
  <si>
    <t>0540124400</t>
  </si>
  <si>
    <t>851</t>
  </si>
  <si>
    <t xml:space="preserve">            Уплата налога на имущество организаций и земельного налога</t>
  </si>
  <si>
    <t xml:space="preserve">        Обеспечение деятельности МКУ "УКГХ"</t>
  </si>
  <si>
    <t>0540113060</t>
  </si>
  <si>
    <t>15104S0950</t>
  </si>
  <si>
    <t xml:space="preserve">        Софинансирование за счет местного бюджета расходов на реализацию инициативных проектов в муниципальных образованиях Мурманской области</t>
  </si>
  <si>
    <t>1510470950</t>
  </si>
  <si>
    <t xml:space="preserve">        Субсидии на реализацию инициативных проектов в муниципальных образованиях Мурманской области</t>
  </si>
  <si>
    <t>1510323540</t>
  </si>
  <si>
    <t xml:space="preserve">        Приобретение материальных запасов и материальных ценностей для улучшения внешнего облика территории города</t>
  </si>
  <si>
    <t>1510223530</t>
  </si>
  <si>
    <t xml:space="preserve">        Содержание объектов внешнего благоустройства</t>
  </si>
  <si>
    <t>1510129180</t>
  </si>
  <si>
    <t xml:space="preserve">        Выполнение работ по благоустройству Памятного знака "Кировчанам, погибшим в Великой Отечественной войне" за счет благотворительных пожертвований АО "Апатит"</t>
  </si>
  <si>
    <t>1510127500</t>
  </si>
  <si>
    <t xml:space="preserve">        Призовой фонд при проведении конкурса "Цветочный город"</t>
  </si>
  <si>
    <t>1510123520</t>
  </si>
  <si>
    <t>243</t>
  </si>
  <si>
    <t xml:space="preserve">            Закупка товаров, работ и услуг в целях капитального ремонта государственного (муниципального) имущества</t>
  </si>
  <si>
    <t xml:space="preserve">        Ремонт и дооборудование объектов внешнего благоустройства</t>
  </si>
  <si>
    <t>1510123500</t>
  </si>
  <si>
    <t xml:space="preserve">        Благоустройство объектов внешнего благоустройства</t>
  </si>
  <si>
    <t>0700724140</t>
  </si>
  <si>
    <t xml:space="preserve">        Хранение праздничного инвентаря</t>
  </si>
  <si>
    <t>0700724130</t>
  </si>
  <si>
    <t xml:space="preserve">        Организация праздничных мероприятий</t>
  </si>
  <si>
    <t>0700724120</t>
  </si>
  <si>
    <t xml:space="preserve">        Ремонт  праздничного инвентаря</t>
  </si>
  <si>
    <t>0700724110</t>
  </si>
  <si>
    <t xml:space="preserve">        Выполнение  работ по художественному оформлению города</t>
  </si>
  <si>
    <t>0700724100</t>
  </si>
  <si>
    <t xml:space="preserve">        Приобретение праздничного инвентаря</t>
  </si>
  <si>
    <t>0520221510</t>
  </si>
  <si>
    <t xml:space="preserve">        Совершенствование организации дорожного движения транспорта и пешеходов на улично-дорожной сети города и автомобильных дорогах</t>
  </si>
  <si>
    <t>0520121520</t>
  </si>
  <si>
    <t xml:space="preserve">        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</si>
  <si>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</si>
  <si>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 xml:space="preserve">        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</si>
  <si>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0510328910</t>
  </si>
  <si>
    <t xml:space="preserve">        Техническое обслуживание светофорных объектов</t>
  </si>
  <si>
    <t>0510328440</t>
  </si>
  <si>
    <t xml:space="preserve">        Техническое обслуживание информационных табло</t>
  </si>
  <si>
    <t>0510323420</t>
  </si>
  <si>
    <t xml:space="preserve">        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</si>
  <si>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0510223400</t>
  </si>
  <si>
    <t xml:space="preserve">        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</si>
  <si>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0430421310</t>
  </si>
  <si>
    <t xml:space="preserve">        Оценка, эвакуация, хранение и утилизация брошенного и разукомплектованного транспорта</t>
  </si>
  <si>
    <t>0430328380</t>
  </si>
  <si>
    <t xml:space="preserve">        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</si>
  <si>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>0430327700</t>
  </si>
  <si>
    <t xml:space="preserve">        Вывоз твердых коммунальных отходов с территории кладбищ</t>
  </si>
  <si>
    <t>0430327680</t>
  </si>
  <si>
    <t xml:space="preserve">        Содержание мест захоронения умерших (погибших), не имеющих супруга(и) и близких родственников</t>
  </si>
  <si>
    <t>0430324010</t>
  </si>
  <si>
    <t xml:space="preserve">        Текущий ремонт и содержание объектов захоронений в зимний и летний период</t>
  </si>
  <si>
    <t>0430229030</t>
  </si>
  <si>
    <t xml:space="preserve">        Разработка технического плана, постановка на кадастровый учет объектов захоронений</t>
  </si>
  <si>
    <t>0430223930</t>
  </si>
  <si>
    <t xml:space="preserve">        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</si>
  <si>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</si>
  <si>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 xml:space="preserve">        Транспортировка в морг с мест обнаружения или происшествия тел умерших (погибших)</t>
  </si>
  <si>
    <t>0430121320</t>
  </si>
  <si>
    <t xml:space="preserve">        Оборудование мест для сбора бытовых отходов в городе Кировске</t>
  </si>
  <si>
    <t>0430121300</t>
  </si>
  <si>
    <t xml:space="preserve">        Ликвидация несанкционированных свалок</t>
  </si>
  <si>
    <t>011F2S1210</t>
  </si>
  <si>
    <t xml:space="preserve">        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</si>
  <si>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011F271210</t>
  </si>
  <si>
    <t xml:space="preserve">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</si>
  <si>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011F254240</t>
  </si>
  <si>
    <t xml:space="preserve">        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</si>
  <si>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>0110260310</t>
  </si>
  <si>
    <t xml:space="preserve">        Субсидия из бюджета города Кировска на обеспечение уставной деятельности автономной некоммерческой организации "Центр городского развития муниципального округа город Кировск Мурманской области"</t>
  </si>
  <si>
    <t>05102S3160</t>
  </si>
  <si>
    <t>0502</t>
  </si>
  <si>
    <t xml:space="preserve">        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</t>
  </si>
  <si>
    <t>0510273160</t>
  </si>
  <si>
    <t xml:space="preserve">        Субсидия на приобретение коммунальной техники для уборки территорий муниципальных образований Мурманской области</t>
  </si>
  <si>
    <t xml:space="preserve">      Коммунальное хозяйство</t>
  </si>
  <si>
    <t>0240175510</t>
  </si>
  <si>
    <t xml:space="preserve">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</si>
  <si>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0240127250</t>
  </si>
  <si>
    <t xml:space="preserve">        Финансовое обеспечение текущей деятельности МКУ "Центр развития туризма и бизнеса г. Кировска"</t>
  </si>
  <si>
    <t>0240113060</t>
  </si>
  <si>
    <t>0230160300</t>
  </si>
  <si>
    <t xml:space="preserve">        Субсидия в виде имущественного взноса автономной некоммерческой организации "Агентство по развитию туризма и предпринимательства города Кировска"</t>
  </si>
  <si>
    <t>0220128290</t>
  </si>
  <si>
    <t xml:space="preserve">        Организация семинаров, круглых столов и других деловых мероприятий для субъектов малого и среднего предпринимательства</t>
  </si>
  <si>
    <t>0210128500</t>
  </si>
  <si>
    <t xml:space="preserve">        Выполнение кадастровых работ по подготовке схемы размещения земельного участка для эксплуатации системы искусственного оснежения для горнолыжных трасс северного и южного склона г.Айкуайвенчорр</t>
  </si>
  <si>
    <t>0510228460</t>
  </si>
  <si>
    <t>0409</t>
  </si>
  <si>
    <t xml:space="preserve">        Выполнение работ по нанесению дорожной разметки на улично-дорожной сети муниципального округа город Кировск с подведомственной территорией</t>
  </si>
  <si>
    <t>0510227880</t>
  </si>
  <si>
    <t xml:space="preserve">        Обеспечение транспортного обслуживания муниципальных учреждений и объектов</t>
  </si>
  <si>
    <t>0510227480</t>
  </si>
  <si>
    <t xml:space="preserve">        Приобретение снегоочистителя фрезерно-роторного (по договору лизинга)</t>
  </si>
  <si>
    <t>05101S9210</t>
  </si>
  <si>
    <t xml:space="preserve">        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</si>
  <si>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05101S9100</t>
  </si>
  <si>
    <t xml:space="preserve">        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</si>
  <si>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0510149210</t>
  </si>
  <si>
    <t xml:space="preserve">        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</si>
  <si>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0510149100</t>
  </si>
  <si>
    <t xml:space="preserve">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</si>
  <si>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0510129190</t>
  </si>
  <si>
    <t xml:space="preserve">        Капитальный ремонт улично-дорожной сети за счет добровольных пожертвований от АО "Апатит"</t>
  </si>
  <si>
    <t>0510123700</t>
  </si>
  <si>
    <t xml:space="preserve">        Ремонт автомобильных дорог общего пользования местного значения</t>
  </si>
  <si>
    <t>0110249250</t>
  </si>
  <si>
    <t xml:space="preserve">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</si>
  <si>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 xml:space="preserve">      Дорожное хозяйство (дорожные фонды)</t>
  </si>
  <si>
    <t>04305A5590</t>
  </si>
  <si>
    <t>0405</t>
  </si>
  <si>
    <t xml:space="preserve">        Осуществление деятельности по отлову и содержанию животных без владельцев</t>
  </si>
  <si>
    <t>0430575590</t>
  </si>
  <si>
    <t xml:space="preserve">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</si>
  <si>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0430529060</t>
  </si>
  <si>
    <t xml:space="preserve">        Осуществление сбора, погрузки, транспортировки трупов животных без владельцев, оформление ветеринарных сопроводительных документов, уничтожение трупов животных без владельцев</t>
  </si>
  <si>
    <t xml:space="preserve">      Сельское хозяйство и рыболовство</t>
  </si>
  <si>
    <t>90000S740U</t>
  </si>
  <si>
    <t>0401</t>
  </si>
  <si>
    <t xml:space="preserve">        Софинансирование за счет местного бюджета расходов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</si>
  <si>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90000S736U</t>
  </si>
  <si>
    <t xml:space="preserve">        Софинансирование за счет местного бюджета расходов на проведение временных общественно полезных работ в Мурманской области, предусмотренных за счет средств резервного фонда Правительства Мурманской области</t>
  </si>
  <si>
    <t>900007740U</t>
  </si>
  <si>
    <t xml:space="preserve">  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</si>
  <si>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900007736U</t>
  </si>
  <si>
    <t xml:space="preserve">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</si>
  <si>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 xml:space="preserve">      Общеэкономические вопросы</t>
  </si>
  <si>
    <t>0314</t>
  </si>
  <si>
    <t>0230160050</t>
  </si>
  <si>
    <t xml:space="preserve">  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</si>
  <si>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 xml:space="preserve">      Другие вопросы в области национальной безопасности и правоохранительной деятельности</t>
  </si>
  <si>
    <t>0440229170</t>
  </si>
  <si>
    <t>0310</t>
  </si>
  <si>
    <t xml:space="preserve">        Приобретение туристического снаряжения за счет благотворительных пожертвований от ООО "НИТРО СИБИРЬ ЗАПОЛЯРЬЕ"</t>
  </si>
  <si>
    <t>0440227580</t>
  </si>
  <si>
    <t xml:space="preserve">        Обеспечение деятельности службы лавинной безопасности и аварийно-спасательной службы</t>
  </si>
  <si>
    <t>0440124600</t>
  </si>
  <si>
    <t xml:space="preserve">        Обеспечение деятельности МКУ "Управление по делам ГОиЧС"</t>
  </si>
  <si>
    <t>0440113060</t>
  </si>
  <si>
    <t>0420124310</t>
  </si>
  <si>
    <t xml:space="preserve">        Приобретение материальных ценностей для предотвращения чрезвычайных ситуаций</t>
  </si>
  <si>
    <t>0420124300</t>
  </si>
  <si>
    <t xml:space="preserve">        Проведение работ по предотвращению и ликвидации чрезвычайных ситуаций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</si>
  <si>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</si>
  <si>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</si>
  <si>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</si>
  <si>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 xml:space="preserve">        Осуществление переданных полномочий Российской Федерации на государственную регистрацию актов гражданского состояния</t>
  </si>
  <si>
    <t xml:space="preserve">      Органы юстиции</t>
  </si>
  <si>
    <t>1400129050</t>
  </si>
  <si>
    <t xml:space="preserve">        Разработка (актуализация) программы комплексного развития коммунальной инфраструктуры муниципального округа город Кировск Мурманской области</t>
  </si>
  <si>
    <t>1400129040</t>
  </si>
  <si>
    <t xml:space="preserve">        Разработка (актуализация) схемы водоснабжения и водоотведения муниципального округа город Кировск Мурманской области</t>
  </si>
  <si>
    <t>1400128450</t>
  </si>
  <si>
    <t xml:space="preserve">        Актуализация схемы теплоснабжения муниципального округа город Кировск с подведомственной территорией</t>
  </si>
  <si>
    <t>0950328120</t>
  </si>
  <si>
    <t xml:space="preserve">        Обеспечение эксплуатационно-технического обслуживания муниципальных учреждений и объектов (дорожный участок)</t>
  </si>
  <si>
    <t>0950328110</t>
  </si>
  <si>
    <t xml:space="preserve">        Обеспечение деятельности МКУ "Центр МТО города Кировска" (дорожный участок)</t>
  </si>
  <si>
    <t>0950313060</t>
  </si>
  <si>
    <t>0950128930</t>
  </si>
  <si>
    <t xml:space="preserve">        Оказание содействия военным комиссариатам</t>
  </si>
  <si>
    <t>0950124950</t>
  </si>
  <si>
    <t xml:space="preserve">        Обеспечение эксплуатационно-технического обслуживания муниципальных учреждений и объектов</t>
  </si>
  <si>
    <t>0950124860</t>
  </si>
  <si>
    <t xml:space="preserve">        Обеспечение деятельности МКУ "Центр МТО города Кировска"</t>
  </si>
  <si>
    <t>0950113060</t>
  </si>
  <si>
    <t>0940127360</t>
  </si>
  <si>
    <t xml:space="preserve">        Обеспечение деятельности МКУ "Информационно-аналитический центр"</t>
  </si>
  <si>
    <t>0940113060</t>
  </si>
  <si>
    <t>0920124850</t>
  </si>
  <si>
    <t xml:space="preserve">        Обеспечение деятельности МКУ  "Центр учета г. Кировска"</t>
  </si>
  <si>
    <t>0920113060</t>
  </si>
  <si>
    <t>360</t>
  </si>
  <si>
    <t>0910280190</t>
  </si>
  <si>
    <t xml:space="preserve">            Иные выплаты населению</t>
  </si>
  <si>
    <t>330</t>
  </si>
  <si>
    <t xml:space="preserve">            Публичные нормативные выплаты гражданам несоциального характера</t>
  </si>
  <si>
    <t xml:space="preserve">        Ежемесячная денежная выплата гражданам, удостоенным звания "Почётный гражданин города Кировска"</t>
  </si>
  <si>
    <t>0910227910</t>
  </si>
  <si>
    <t xml:space="preserve">        Прочие расходы и услуги муниципального образования город Кировск с подведомственной территорией</t>
  </si>
  <si>
    <t>0910175560</t>
  </si>
  <si>
    <t xml:space="preserve">        Субвенция на реализацию Закона Мурманской области "О комиссиях по делам несовершеннолетних и защите их прав в Мурманской области"</t>
  </si>
  <si>
    <t>0910175550</t>
  </si>
  <si>
    <t xml:space="preserve">        Субвенция на реализацию Закона Мурманской области "Об административных комиссиях"</t>
  </si>
  <si>
    <t>0910175540</t>
  </si>
  <si>
    <t xml:space="preserve">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</si>
  <si>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0910175530</t>
  </si>
  <si>
    <t xml:space="preserve">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</si>
  <si>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0910175520</t>
  </si>
  <si>
    <t xml:space="preserve">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</si>
  <si>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</si>
  <si>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</si>
  <si>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 xml:space="preserve">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</si>
  <si>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9200090010</t>
  </si>
  <si>
    <t>0111</t>
  </si>
  <si>
    <t xml:space="preserve">        Резервный фонд администрации муниципального округа город Кировск с подведомственной территорией Мурманской области</t>
  </si>
  <si>
    <t xml:space="preserve">      Резервные фонды</t>
  </si>
  <si>
    <t>0910151200</t>
  </si>
  <si>
    <t>0105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</si>
  <si>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</si>
  <si>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</si>
  <si>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>0910113060</t>
  </si>
  <si>
    <t>0104</t>
  </si>
  <si>
    <t>0910108300</t>
  </si>
  <si>
    <t xml:space="preserve">        Расходы на выплаты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</si>
  <si>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0910106030</t>
  </si>
  <si>
    <t>0910106010</t>
  </si>
  <si>
    <t>0910104030</t>
  </si>
  <si>
    <t xml:space="preserve">        Расходы на обеспечение функций главы администрации города Кировска с подведомственной территорией</t>
  </si>
  <si>
    <t>0910104010</t>
  </si>
  <si>
    <t xml:space="preserve">        Расходы на выплаты по оплате труда главы администрации города Кировска с подведомственной территорией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</si>
  <si>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</si>
  <si>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Администрация муниципального округа город Кировск с подведомственной территорией Мурманской области</t>
  </si>
  <si>
    <t>9100090100</t>
  </si>
  <si>
    <t>001</t>
  </si>
  <si>
    <t>91000S0570</t>
  </si>
  <si>
    <t>0410</t>
  </si>
  <si>
    <t xml:space="preserve">        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</si>
  <si>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</si>
  <si>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 xml:space="preserve">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</si>
  <si>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Связь и информатика</t>
  </si>
  <si>
    <t>9100013060</t>
  </si>
  <si>
    <t>0103</t>
  </si>
  <si>
    <t>9100006030</t>
  </si>
  <si>
    <t>9100006010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</si>
  <si>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</si>
  <si>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</si>
  <si>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</si>
  <si>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 xml:space="preserve">        Расходы на обеспечение функций главы муниципального округа город Кировск с подведомственной территорией Мурманской области</t>
  </si>
  <si>
    <t>9100001010</t>
  </si>
  <si>
    <t xml:space="preserve">        Расходы на выплаты по оплате труда главы муниципального округа город Кировск с подведомственной территорией Мурманской области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</si>
  <si>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</si>
  <si>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Совет депутатов муниципального округа город Кировск с подведомственной территорией Мурманской области</t>
  </si>
  <si>
    <t>Исполнено</t>
  </si>
  <si>
    <t>Утверждено Сводной бюджетной росписью</t>
  </si>
  <si>
    <t>Утверждено Решением о бюджете</t>
  </si>
  <si>
    <t>Код вида расхода</t>
  </si>
  <si>
    <t>Код целевой статьи</t>
  </si>
  <si>
    <t>Код раздела, подраздела</t>
  </si>
  <si>
    <t>Код главного распорядителя</t>
  </si>
  <si>
    <t>Показатели расходов местного бюджета по ведомственной структуре расходов бюджета за 2023 год</t>
  </si>
  <si>
    <t>Приложение № 3</t>
  </si>
  <si>
    <t xml:space="preserve">        Обслуживание муниципального долга</t>
  </si>
  <si>
    <t xml:space="preserve">      Процентные платежи по муниципальному долгу по бюджетному кредиту</t>
  </si>
  <si>
    <t xml:space="preserve">        Уплата иных платежей</t>
  </si>
  <si>
    <t xml:space="preserve">      Процентные платежи по муниципальному долгу по коммерческому кредиту</t>
  </si>
  <si>
    <t xml:space="preserve">    Обслуживание государственного (муниципального) внутреннего долга</t>
  </si>
  <si>
    <t xml:space="preserve">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</si>
  <si>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(общество с ограниченной ответственностью "Редакция региональной общественно-политической газеты "Кировский рабочий")</t>
  </si>
  <si>
    <t xml:space="preserve">    Периодическая печать и издательства</t>
  </si>
  <si>
    <t xml:space="preserve">        Субсидии автономным учреждениям на иные цели</t>
  </si>
  <si>
    <t xml:space="preserve">      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</si>
  <si>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 xml:space="preserve">      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</si>
  <si>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 xml:space="preserve">        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</si>
  <si>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</si>
  <si>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Реализация дополнительных общеобразовательных программ спортивной подготовки</t>
  </si>
  <si>
    <t xml:space="preserve">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</si>
  <si>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  Выявление и поддержка спортивных талантов среди детей и молодежи (расходы на участие в выездных спортивных мероприятиях)</t>
  </si>
  <si>
    <t xml:space="preserve">    Спорт высших достижений</t>
  </si>
  <si>
    <t xml:space="preserve">      Предоставление услуг в сфере физической культуры и спорта</t>
  </si>
  <si>
    <t xml:space="preserve">      Предоставление услуг спортивных объектов  МАУ СОК "Горняк"</t>
  </si>
  <si>
    <t xml:space="preserve">      Организация и проведение городских спортивных и физкультурных мероприятий</t>
  </si>
  <si>
    <t xml:space="preserve">      Модернизация и реконструкция учреждений физической культуры и спорта города Кировска</t>
  </si>
  <si>
    <t xml:space="preserve">      Повышение уровня антитеррористической защищенности мест и объектов с массовым пребыванием людей</t>
  </si>
  <si>
    <t xml:space="preserve">    Физическая культура</t>
  </si>
  <si>
    <t xml:space="preserve">        Прочая закупка товаров, работ и услуг</t>
  </si>
  <si>
    <t xml:space="preserve">      Софинансирование за счет местного бюджета расходов на обеспечение условий доступности входных групп многоквартирных домов с учетом потребностей инвалидов</t>
  </si>
  <si>
    <t xml:space="preserve">      Субсидия муниципальным образованиям на обеспечение условий доступности входных групп многоквартирных домов с учетом потребностей инвалидов</t>
  </si>
  <si>
    <t xml:space="preserve">      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</si>
  <si>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 xml:space="preserve">      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административном центре муниципального округа- населенном пункте город Кировск обучающимся очной формы обучения общеобразовательных организаций, расположенных в н.п. Титан и н.п. Коашва,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</si>
  <si>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 xml:space="preserve">      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н.п.Титан и н.п.Коашва обучающимся очной формы обучения общеобразовательных организаций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</si>
  <si>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 xml:space="preserve">        Пособия, компенсации, меры социальной поддержки по публичным нормативным обязательствам</t>
  </si>
  <si>
    <t xml:space="preserve">      Единовременная материальная помощь из бюджета города Кировска лицам, работающим в организациях, финансируемых из средств местного бюджета, в случае гибели (смерти) близких родственников (супруга, супруги, сына, дочери) при выполнении задач в ходе участия в специальной военной операции</t>
  </si>
  <si>
    <t xml:space="preserve">      Ежегодная единовременная выплата медицинским работникам ГОБУЗ "Апатитско-Кировская ЦГБ"</t>
  </si>
  <si>
    <t xml:space="preserve">        Пособия, компенсации и иные социальные выплаты гражданам, кроме публичных нормативных обязательств</t>
  </si>
  <si>
    <t xml:space="preserve">     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</t>
  </si>
  <si>
    <t xml:space="preserve">      Возмещение расходов по проезду в государственные областные медицинские организации Мурманской области</t>
  </si>
  <si>
    <t xml:space="preserve">      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</si>
  <si>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 xml:space="preserve">        Субсидии (гранты в форме субсидий), не подлежащие казначейскому сопровождению</t>
  </si>
  <si>
    <t xml:space="preserve">      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</si>
  <si>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 xml:space="preserve">    Другие вопросы в области социальной политики</t>
  </si>
  <si>
    <t xml:space="preserve">        Субсидии гражданам на приобретение жилья</t>
  </si>
  <si>
    <t xml:space="preserve">      Cофинансирование за счет местного бюджета расходов на предоставление социальных выплат молодым семьям, достигшим 36 лет на приобретение (строительство) жилых помещений</t>
  </si>
  <si>
    <t xml:space="preserve">      Реализация мероприятий по обеспечению жильем молодых семей</t>
  </si>
  <si>
    <t xml:space="preserve">      Дополнительная социальная выплата многодетным молодым семьям и молодым семьям в случае рождения (усыновления) ребенка</t>
  </si>
  <si>
    <t xml:space="preserve">      Субсидия на софинансирование расходных обязательств муниципальных образований на предоставление социальных выплат молодым семьям, достигшим 36 лет на приобретение (строительство) жилых помещений</t>
  </si>
  <si>
    <t xml:space="preserve">        Бюджетные инвестиции на приобретение объектов недвижимого имущества в государственную (муниципальную) собственность</t>
  </si>
  <si>
    <t xml:space="preserve">    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</si>
  <si>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Приобретение товаров, работ и услуг в пользу граждан в целях их социального обеспечения</t>
  </si>
  <si>
    <t xml:space="preserve">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</si>
  <si>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</si>
  <si>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</si>
  <si>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</si>
  <si>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</si>
  <si>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</si>
  <si>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Проведение однократного ремонта жилых помещений, расположенных в муниципальном образовании, закрепленных за детьми-сиротами.</t>
  </si>
  <si>
    <t xml:space="preserve">  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</si>
  <si>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 xml:space="preserve">    Охрана семьи и детства</t>
  </si>
  <si>
    <t xml:space="preserve">      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</si>
  <si>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 xml:space="preserve">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</si>
  <si>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Фонд оплаты труда учреждений</t>
  </si>
  <si>
    <t xml:space="preserve">      Субвенция на возмещение расходов по гарантированному перечню услуг по погребению</t>
  </si>
  <si>
    <t xml:space="preserve">      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(за счет средств резервного фонда Правительства Мурманской области)</t>
  </si>
  <si>
    <t xml:space="preserve">      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</si>
  <si>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 xml:space="preserve">      Проведение ремонта квартир ветеранов Великой Отечественной войны, расположенных в муниципальном образовании, за счет благотворительных пожертвований от АО "Апатит"</t>
  </si>
  <si>
    <t xml:space="preserve">      Проведение ремонта квартир ветеранов Великой Отечественной войны, расположенных в муниципальном образовании</t>
  </si>
  <si>
    <t xml:space="preserve">    Социальное обеспечение населения</t>
  </si>
  <si>
    <t xml:space="preserve">        Иные пенсии, социальные доплаты к пенсиям</t>
  </si>
  <si>
    <t xml:space="preserve">      Доплаты к пенсиям муниципальных служащих</t>
  </si>
  <si>
    <t xml:space="preserve">    Пенсионное обеспечение</t>
  </si>
  <si>
    <t xml:space="preserve">      Оказание услуг по холодному водоснабжению и водоотведению конного клуба "Ласточка"</t>
  </si>
  <si>
    <t xml:space="preserve">      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</si>
  <si>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 xml:space="preserve">      Модернизация конного клуба "Ласточка"</t>
  </si>
  <si>
    <t xml:space="preserve">        Бюджетные инвестиции в объекты капитального строительства государственной (муниципальной) собственности</t>
  </si>
  <si>
    <t xml:space="preserve">      Софинансирование за счет местного бюджета расходов на осуществление капитальных вложений в объекты муниципальной собственности</t>
  </si>
  <si>
    <t xml:space="preserve">      Субсидия на софинансирование капитальных вложений в объекты муниципальной собственности</t>
  </si>
  <si>
    <t xml:space="preserve">      Разработка дизайн-проектов общественных зон, стратегии бренда, логотипа, элеметов фирменного стиля, иконографики в рамках проекта "Реконструкция объекта "Здание первого хибиногорского кинотеатра "Большевик"</t>
  </si>
  <si>
    <t xml:space="preserve">      Работы, направленные на доработку ПСД по проекту "Реконструкция объекта "Здание первого хибиногорского кинотеатра "Большевик"</t>
  </si>
  <si>
    <t xml:space="preserve">      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</si>
  <si>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 xml:space="preserve">        Субсидии бюджетным учреждениям на иные цели</t>
  </si>
  <si>
    <t xml:space="preserve">      Государственная поддержка отрасли культуры</t>
  </si>
  <si>
    <t xml:space="preserve">      Организация, проведение городских культурно-массовых мероприятий (в муниципальных библиотеках)</t>
  </si>
  <si>
    <t xml:space="preserve">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</si>
  <si>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</si>
  <si>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 xml:space="preserve">      Организация, проведение городских культурно-массовых мероприятий (в муниципальном музее)</t>
  </si>
  <si>
    <t xml:space="preserve">      Обеспечение деятельности МБУК "Историко-краеведческий музей  с мемориалом  С.М. Кирова и выставочным залом"</t>
  </si>
  <si>
    <t xml:space="preserve">      Софинансирование за счет местного бюджета расходов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</si>
  <si>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 xml:space="preserve">      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</si>
  <si>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 xml:space="preserve">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</si>
  <si>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 xml:space="preserve">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</si>
  <si>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</si>
  <si>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 xml:space="preserve">      Организация, проведение городских культурно-массовых мероприятий (в учреждениях клубного типа)</t>
  </si>
  <si>
    <t xml:space="preserve">      Организация выездных мероприятий (в учреждениях клубного типа)</t>
  </si>
  <si>
    <t xml:space="preserve">      Обеспечение развития творческого потенциала и организация досуга населения на базе муниципальных автономных учреждений культуры</t>
  </si>
  <si>
    <t xml:space="preserve">      Субсидии из бюджета города Кировска социально ориентированным некоммерческим организациям Мурманской области, осуществляющим деятельность в сфере культуры и искусства,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</t>
  </si>
  <si>
    <t xml:space="preserve">    Культура</t>
  </si>
  <si>
    <t xml:space="preserve">      Обеспечение деятельности муниципального автономного учреждения молодёжной политики "Центр молодёжных инициатив города Кировска"</t>
  </si>
  <si>
    <t xml:space="preserve">      Реализация молодежных инициатив и проектов</t>
  </si>
  <si>
    <t xml:space="preserve">      Оказание муниципальной услуги по предоставлению питания обучающимся</t>
  </si>
  <si>
    <t xml:space="preserve">      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</si>
  <si>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 xml:space="preserve">      Субсидия на организацию отдыха детей Мурманской области в муниципальных образовательных организациях</t>
  </si>
  <si>
    <t xml:space="preserve">      Организация летнего отдыха детей за пределами Мурманской области</t>
  </si>
  <si>
    <t xml:space="preserve">      Обеспечение участия кировских школьников в мероприятиях регионального и всероссийского уровня</t>
  </si>
  <si>
    <t xml:space="preserve">      Организация занятости обучающихся (занятость детей только по договорам)</t>
  </si>
  <si>
    <t xml:space="preserve">      Софинансирование за счет местного бюджета расходов на обеспечение комплексной безопасности муниципальных образовательных организаций</t>
  </si>
  <si>
    <t xml:space="preserve">      Субсидии на обеспечение комплексной безопасности муниципальных образовательных организаций</t>
  </si>
  <si>
    <t xml:space="preserve">    Другие вопросы в области образования</t>
  </si>
  <si>
    <t xml:space="preserve">      Развитие деятельности общероссийского общественно-государственного движения детей и молодежи "Движение первых"</t>
  </si>
  <si>
    <t xml:space="preserve">      Софинансирование за счёт средств местного бюджета расходов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</si>
  <si>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 xml:space="preserve">      Субсидия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</si>
  <si>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 xml:space="preserve">    Молодежная политика</t>
  </si>
  <si>
    <t xml:space="preserve">  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</si>
  <si>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 xml:space="preserve">      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</si>
  <si>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 xml:space="preserve">      Предоставление  дополнительного образования детям в сфере культуры и искусства</t>
  </si>
  <si>
    <t xml:space="preserve">      Оказание муниципальной услуги по предоставлению дополнительного образования в сфере общего образования</t>
  </si>
  <si>
    <t xml:space="preserve">     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</si>
  <si>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     Развитие деятельности общественных объединений "ЮНАРМИЯ", "Российское движение школьников"</t>
  </si>
  <si>
    <t xml:space="preserve">      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</si>
  <si>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 xml:space="preserve">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</si>
  <si>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</si>
  <si>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     Социальный сертификат на получение муниципальной услуги в социальной сфере для реализации дополнительных общеразвивающих программ (социальный сертификат)</t>
  </si>
  <si>
    <t xml:space="preserve">      Развитие детского туризма, в т.ч. международного</t>
  </si>
  <si>
    <t xml:space="preserve">      Обеспечение персонифицированного финансирования дополнительного образования детей</t>
  </si>
  <si>
    <t xml:space="preserve">      Мероприятия, направленные на самореализацию, самоопределение и выявление талантливых детей</t>
  </si>
  <si>
    <t xml:space="preserve">      Создание Центра цифрового образования "IT-куб" в городе Кировске</t>
  </si>
  <si>
    <t xml:space="preserve">      Обновление оборудования, приобретение технических и компьютерных средств обучения</t>
  </si>
  <si>
    <t xml:space="preserve">      Гранты в форме субсидии из бюджета города Кировска некоммерческим организациям, не являющимся казенными учреждениями, на оказание услуг по реализации дополнительных общеразвивающих программ для детей</t>
  </si>
  <si>
    <t xml:space="preserve">    Дополнительное образование детей</t>
  </si>
  <si>
    <t xml:space="preserve">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</si>
  <si>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</si>
  <si>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 xml:space="preserve">      Софинансирование за счет местного бюджета расходов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</si>
  <si>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</si>
  <si>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Субвенция на обеспечение бесплатным питанием отдельных категорий обучающихся</t>
  </si>
  <si>
    <t xml:space="preserve">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</si>
  <si>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 xml:space="preserve">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</si>
  <si>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</si>
  <si>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</si>
  <si>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</si>
  <si>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</si>
  <si>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</si>
  <si>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 xml:space="preserve">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</si>
  <si>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 xml:space="preserve">      Оснащение (обновление материально-технической базы) оборудованием, средствами обучения,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</si>
  <si>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      Создание и обеспечение функционирования центров образования естественнонаучной и технологической направленностей "Точка роста"</t>
  </si>
  <si>
    <t xml:space="preserve">        Премии и гранты</t>
  </si>
  <si>
    <t xml:space="preserve">      Поддержка одаренных детей, добившихся значительных результатов</t>
  </si>
  <si>
    <t xml:space="preserve">      Организация и проведение муниципальных профессиональных конкурсов, чествование педагогов в профессиональный праздник</t>
  </si>
  <si>
    <t xml:space="preserve">      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"Arctic schools"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</si>
  <si>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</si>
  <si>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 xml:space="preserve">      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</si>
  <si>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</si>
  <si>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 xml:space="preserve">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</si>
  <si>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Общее образование</t>
  </si>
  <si>
    <t xml:space="preserve">      Обеспечение питания в дошкольных муниципальных учреждениях</t>
  </si>
  <si>
    <t xml:space="preserve">      Оказание муниципальной услуги по предоставлению дошкольного образования и воспитания</t>
  </si>
  <si>
    <t xml:space="preserve">      Обеспечение деятельности территориального психолого-медико-педагогической комиссии города Кировска</t>
  </si>
  <si>
    <t xml:space="preserve">    Дошкольное образование</t>
  </si>
  <si>
    <t xml:space="preserve">        Уплата прочих налогов, сборов</t>
  </si>
  <si>
    <t xml:space="preserve">        Уплата налога на имущество организаций и земельного налога</t>
  </si>
  <si>
    <t xml:space="preserve">        Исполнение судебных актов Российской Федерации и мировых соглашений по возмещению причиненного вреда</t>
  </si>
  <si>
    <t xml:space="preserve">        Закупка энергетических ресурсов</t>
  </si>
  <si>
    <t xml:space="preserve">        Иные выплаты персоналу учреждений, за исключением фонда оплаты труда</t>
  </si>
  <si>
    <t xml:space="preserve">      Обеспечение деятельности МКУ "УКГХ"</t>
  </si>
  <si>
    <t xml:space="preserve">      Иной межбюджетный трансферт из областного бюджета бюджетам муниципальных образований Мурманской области на реализацию мероприятий по устройству архитектурно-художественной подсветки</t>
  </si>
  <si>
    <t xml:space="preserve">    Другие вопросы в области жилищно-коммунального хозяйства</t>
  </si>
  <si>
    <t xml:space="preserve">      Софинансирование за счет местного бюджета расходов на реализацию инициативных проектов в муниципальных образованиях Мурманской области</t>
  </si>
  <si>
    <t xml:space="preserve">      Субсидии на реализацию инициативных проектов в муниципальных образованиях Мурманской области</t>
  </si>
  <si>
    <t xml:space="preserve">      Приобретение материальных запасов и материальных ценностей для улучшения внешнего облика территории города</t>
  </si>
  <si>
    <t xml:space="preserve">      Содержание объектов внешнего благоустройства</t>
  </si>
  <si>
    <t xml:space="preserve">      Выполнение работ по благоустройству Памятного знака "Кировчанам, погибшим в Великой Отечественной войне" за счет благотворительных пожертвований АО "Апатит"</t>
  </si>
  <si>
    <t xml:space="preserve">      Призовой фонд при проведении конкурса "Цветочный город"</t>
  </si>
  <si>
    <t xml:space="preserve">        Закупка товаров, работ и услуг в целях капитального ремонта государственного (муниципального) имущества</t>
  </si>
  <si>
    <t xml:space="preserve">      Ремонт и дооборудование объектов внешнего благоустройства</t>
  </si>
  <si>
    <t xml:space="preserve">      Благоустройство объектов внешнего благоустройства</t>
  </si>
  <si>
    <t xml:space="preserve">      Обследование состояния объектов озеленения, разработка дизайн-проектов</t>
  </si>
  <si>
    <t xml:space="preserve">      Ликвидация объекта накопленного вреда окружающей среде</t>
  </si>
  <si>
    <t xml:space="preserve">      Озеленение объектов внешнего благоустройства, уличной дорожной сети</t>
  </si>
  <si>
    <t xml:space="preserve">      Хранение праздничного инвентаря</t>
  </si>
  <si>
    <t xml:space="preserve">      Организация праздничных мероприятий</t>
  </si>
  <si>
    <t xml:space="preserve">      Ремонт  праздничного инвентаря</t>
  </si>
  <si>
    <t xml:space="preserve">      Выполнение  работ по художественному оформлению города</t>
  </si>
  <si>
    <t xml:space="preserve">      Приобретение праздничного инвентаря</t>
  </si>
  <si>
    <t xml:space="preserve">      Совершенствование организации дорожного движения транспорта и пешеходов на улично-дорожной сети города и автомобильных дорогах</t>
  </si>
  <si>
    <t xml:space="preserve">      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</si>
  <si>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 xml:space="preserve">      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</si>
  <si>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 xml:space="preserve">      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</si>
  <si>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     Субсидия на финансовое обеспечение (возмещение) затрат по эксплуатации и техническому обслуживанию объектов уличного наружного освещения, находящихся в собственности муниципального округа город Кировск Мурманской области, переданных в хозяйственное ведение муниципальному унитарному предприятию города Кировска "Кировская городская электрическая сеть"</t>
  </si>
  <si>
    <t xml:space="preserve">      Техническое обслуживание светофорных объектов</t>
  </si>
  <si>
    <t xml:space="preserve">      Техническое обслуживание информационных табло</t>
  </si>
  <si>
    <t xml:space="preserve">      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</si>
  <si>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 xml:space="preserve">      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</si>
  <si>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 xml:space="preserve">      Оценка, эвакуация, хранение и утилизация брошенного и разукомплектованного транспорта</t>
  </si>
  <si>
    <t xml:space="preserve">      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</si>
  <si>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 xml:space="preserve">      Вывоз твердых коммунальных отходов с территории кладбищ</t>
  </si>
  <si>
    <t xml:space="preserve">      Содержание мест захоронения умерших (погибших), не имеющих супруга(и) и близких родственников</t>
  </si>
  <si>
    <t xml:space="preserve">      Текущий ремонт и содержание объектов захоронений в зимний и летний период</t>
  </si>
  <si>
    <t xml:space="preserve">      Разработка технического плана, постановка на кадастровый учет объектов захоронений</t>
  </si>
  <si>
    <t xml:space="preserve">      Разработка проектно-сметной документации на строительство кладбища</t>
  </si>
  <si>
    <t xml:space="preserve">      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</si>
  <si>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 xml:space="preserve">      Транспортировка в морг с мест обнаружения или происшествия тел умерших (погибших)</t>
  </si>
  <si>
    <t xml:space="preserve">      Оборудование мест для сбора бытовых отходов в городе Кировске</t>
  </si>
  <si>
    <t xml:space="preserve">      Ликвидация несанкционированных свалок</t>
  </si>
  <si>
    <t xml:space="preserve">      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</si>
  <si>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</si>
  <si>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      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</si>
  <si>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 xml:space="preserve">      Субсидия из бюджета города Кировска на обеспечение уставной деятельности автономной некоммерческой организации "Центр городского развития муниципального округа город Кировск Мурманской области"</t>
  </si>
  <si>
    <t xml:space="preserve">    Благоустройство</t>
  </si>
  <si>
    <t xml:space="preserve">      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</t>
  </si>
  <si>
    <t xml:space="preserve">      Субсидия на приобретение коммунальной техники для уборки территорий муниципальных образований Мурманской области</t>
  </si>
  <si>
    <t xml:space="preserve">    Коммунальное хозяйство</t>
  </si>
  <si>
    <t xml:space="preserve">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</si>
  <si>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Определение стоимости ущерба, причиненного муниципальному имуществу</t>
  </si>
  <si>
    <t xml:space="preserve">      Определение стоимости 1 квадратного метра жилого помещения в многоквартирных домах города Кировска</t>
  </si>
  <si>
    <t xml:space="preserve">      Текущий ремонт и оборудование пустующих муниципальных жилых помещений</t>
  </si>
  <si>
    <t xml:space="preserve">      Оплата взносов в фонд капитального ремонта многоквартирных домов (жилые помещения)</t>
  </si>
  <si>
    <t xml:space="preserve">      Текущий ремонт и оборудование пустующих жилых помещений для дальнейшего предоставления в социальный найм нуждающимся гражданам</t>
  </si>
  <si>
    <t xml:space="preserve">      Содержание муниципальных жилых зданий и помещений</t>
  </si>
  <si>
    <t xml:space="preserve">    Жилищное хозяйство</t>
  </si>
  <si>
    <t xml:space="preserve">      Подготовка документов для выдачи технических требований и условий по переустройству объектов электроэнергетики</t>
  </si>
  <si>
    <t xml:space="preserve">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</si>
  <si>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Финансовое обеспечение текущей деятельности МКУ "Центр развития туризма и бизнеса г. Кировска"</t>
  </si>
  <si>
    <t xml:space="preserve">      Субсидия в виде имущественного взноса автономной некоммерческой организации "Агентство по развитию туризма и предпринимательства города Кировска"</t>
  </si>
  <si>
    <t xml:space="preserve">      Организация семинаров, круглых столов и других деловых мероприятий для субъектов малого и среднего предпринимательства</t>
  </si>
  <si>
    <t xml:space="preserve">      Выполнение кадастровых работ по подготовке схемы размещения земельного участка для эксплуатации системы искусственного оснежения для горнолыжных трасс северного и южного склона г.Айкуайвенчорр</t>
  </si>
  <si>
    <t xml:space="preserve">    Другие вопросы в области национальной экономики</t>
  </si>
  <si>
    <t xml:space="preserve">      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</si>
  <si>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</si>
  <si>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Связь и информатика</t>
  </si>
  <si>
    <t xml:space="preserve">      Выполнение работ по нанесению дорожной разметки на улично-дорожной сети муниципального округа город Кировск с подведомственной территорией</t>
  </si>
  <si>
    <t xml:space="preserve">      Обеспечение транспортного обслуживания муниципальных учреждений и объектов</t>
  </si>
  <si>
    <t xml:space="preserve">      Приобретение снегоочистителя фрезерно-роторного (по договору лизинга)</t>
  </si>
  <si>
    <t xml:space="preserve">      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</si>
  <si>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 xml:space="preserve">      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</si>
  <si>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</si>
  <si>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 xml:space="preserve">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</si>
  <si>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Капитальный ремонт улично-дорожной сети за счет добровольных пожертвований от АО "Апатит"</t>
  </si>
  <si>
    <t xml:space="preserve">      Ремонт автомобильных дорог общего пользования местного значения</t>
  </si>
  <si>
    <t xml:space="preserve">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</si>
  <si>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 xml:space="preserve">    Дорожное хозяйство (дорожные фонды)</t>
  </si>
  <si>
    <t xml:space="preserve">      Осуществление деятельности по отлову и содержанию животных без владельцев</t>
  </si>
  <si>
    <t xml:space="preserve">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</si>
  <si>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      Осуществление сбора, погрузки, транспортировки трупов животных без владельцев, оформление ветеринарных сопроводительных документов, уничтожение трупов животных без владельцев</t>
  </si>
  <si>
    <t xml:space="preserve">    Сельское хозяйство и рыболовство</t>
  </si>
  <si>
    <t xml:space="preserve">      Софинансирование за счет местного бюджета расходов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</si>
  <si>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 xml:space="preserve">      Софинансирование за счет местного бюджета расходов на проведение временных общественно полезных работ в Мурманской области, предусмотренных за счет средств резервного фонда Правительства Мурманской области</t>
  </si>
  <si>
    <t xml:space="preserve">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</si>
  <si>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 xml:space="preserve">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</si>
  <si>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 xml:space="preserve">    Общеэкономические вопросы</t>
  </si>
  <si>
    <t xml:space="preserve">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</si>
  <si>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 xml:space="preserve">    Другие вопросы в области национальной безопасности и правоохранительной деятельности</t>
  </si>
  <si>
    <t xml:space="preserve">      Приобретение туристического снаряжения за счет благотворительных пожертвований от ООО "НИТРО СИБИРЬ ЗАПОЛЯРЬЕ"</t>
  </si>
  <si>
    <t xml:space="preserve">      Обеспечение деятельности службы лавинной безопасности и аварийно-спасательной службы</t>
  </si>
  <si>
    <t xml:space="preserve">      Обеспечение деятельности МКУ "Управление по делам ГОиЧС"</t>
  </si>
  <si>
    <t xml:space="preserve">      Приобретение материальных ценностей для предотвращения чрезвычайных ситуаций</t>
  </si>
  <si>
    <t xml:space="preserve">      Проведение работ по предотвращению и ликвидации чрезвычайных ситуаций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</si>
  <si>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</si>
  <si>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</si>
  <si>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Иные выплаты персоналу государственных (муниципальных) органов, за исключением фонда оплаты труда</t>
  </si>
  <si>
    <t xml:space="preserve">        Фонд оплаты труда государственных (муниципальных) органов</t>
  </si>
  <si>
    <t xml:space="preserve">      Осуществление переданных полномочий Российской Федерации на государственную регистрацию актов гражданского состояния</t>
  </si>
  <si>
    <t xml:space="preserve">    Органы юстиции</t>
  </si>
  <si>
    <t xml:space="preserve">      Прочие расходы и услуги муниципального образования город Кировск с подведомственной территорией Мурманской области</t>
  </si>
  <si>
    <t xml:space="preserve">        Резервные средства</t>
  </si>
  <si>
    <t xml:space="preserve">      Зарезервированные средства на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</si>
  <si>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 xml:space="preserve">      Средства, зарезервированные на софинансирование расходов в рамках реализации областных региональных программ</t>
  </si>
  <si>
    <t xml:space="preserve">      Зарезервированные средства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</si>
  <si>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  Разработка (актуализация) программы комплексного развития коммунальной инфраструктуры муниципального округа город Кировск Мурманской области</t>
  </si>
  <si>
    <t xml:space="preserve">      Разработка (актуализация) схемы водоснабжения и водоотведения муниципального округа город Кировск Мурманской области</t>
  </si>
  <si>
    <t xml:space="preserve">      Актуализация схемы теплоснабжения муниципального округа город Кировск с подведомственной территорией</t>
  </si>
  <si>
    <t xml:space="preserve">      Проведение инженерных изысканий для формирования земельных участков, оформления права муниципальной собственности на строительство нового кладбища г.Кировска</t>
  </si>
  <si>
    <t xml:space="preserve">      Субсидия из бюджета города Кировска на финансовое обеспечение затрат в связи с производством (реализацией) товаров, выполнением работ, оказанием услуг в целях восстановления платежеспособности муниципальному унитарному предприятию "УК "Горэлектросеть"</t>
  </si>
  <si>
    <t xml:space="preserve">      Приобретение и установка туристических знаков в целях указания на городские достопримечательности</t>
  </si>
  <si>
    <t xml:space="preserve">      Субсидия из бюджета города Кировска муниципальному унитарному предприятию "Управляющая компания "Городская электрическая сеть" на увеличение уставного фонда</t>
  </si>
  <si>
    <t xml:space="preserve">      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</si>
  <si>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 xml:space="preserve">      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</si>
  <si>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 xml:space="preserve">      Закупка товаров, работ, услуг в сфере информационно - коммуникационных технологий для обеспечения деятельности КУМС</t>
  </si>
  <si>
    <t xml:space="preserve">      Техническая инвентаризация бесхозяйных объектов, оценка стоимости дорог, объектов инженерной инфраструктуры</t>
  </si>
  <si>
    <t xml:space="preserve">      Уплата налогов, госпошлины, услуги нотариуса, страхование ОСАГО и иных обязательных платежей КУМС</t>
  </si>
  <si>
    <t xml:space="preserve">      Снос и утилизация списанных объектов имущества, входящих в состав муниципальной казны (нежилые)</t>
  </si>
  <si>
    <t xml:space="preserve">      Оплата взносов в фонд капитального ремонта многоквартирных домов (нежилые помещения)</t>
  </si>
  <si>
    <t xml:space="preserve">      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</si>
  <si>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    Проведение работ по формированию земельных участков (проведение кадастровых, топографо-геодезических и картографических работ)</t>
  </si>
  <si>
    <t xml:space="preserve">      Содержание муниципальных нежилых зданий и помещений в надлежащем состоянии</t>
  </si>
  <si>
    <t xml:space="preserve">      Обеспечение охраны в муниципальных помещениях</t>
  </si>
  <si>
    <t xml:space="preserve">      Обеспечение эксплуатационно-технического обслуживания муниципальных учреждений и объектов (дорожный участок)</t>
  </si>
  <si>
    <t xml:space="preserve">      Обеспечение деятельности МКУ "Центр МТО города Кировска" (дорожный участок)</t>
  </si>
  <si>
    <t xml:space="preserve">      Оказание содействия военным комиссариатам</t>
  </si>
  <si>
    <t xml:space="preserve">      Обеспечение эксплуатационно-технического обслуживания муниципальных учреждений и объектов</t>
  </si>
  <si>
    <t xml:space="preserve">      Обеспечение деятельности МКУ "Центр МТО города Кировска"</t>
  </si>
  <si>
    <t xml:space="preserve">      Обеспечение деятельности МКУ "Информационно-аналитический центр"</t>
  </si>
  <si>
    <t xml:space="preserve">      Обеспечение деятельности МКУ  "Центр учета г. Кировска"</t>
  </si>
  <si>
    <t xml:space="preserve">        Иные выплаты населению</t>
  </si>
  <si>
    <t xml:space="preserve">        Публичные нормативные выплаты гражданам несоциального характера</t>
  </si>
  <si>
    <t xml:space="preserve">      Ежемесячная денежная выплата гражданам, удостоенным звания "Почётный гражданин города Кировска"</t>
  </si>
  <si>
    <t xml:space="preserve">      Прочие расходы и услуги муниципального образования город Кировск с подведомственной территорией</t>
  </si>
  <si>
    <t xml:space="preserve">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</si>
  <si>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Субвенция на реализацию Закона Мурманской области "Об административных комиссиях"</t>
  </si>
  <si>
    <t xml:space="preserve">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</si>
  <si>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</si>
  <si>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 xml:space="preserve">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</si>
  <si>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</si>
  <si>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Расходы на увековечивание памяти выдающихся событий и личностей в муниципальном округе город Кировск Мурманской области</t>
  </si>
  <si>
    <t xml:space="preserve">      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</si>
  <si>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 xml:space="preserve">    Другие общегосударственные вопросы</t>
  </si>
  <si>
    <t xml:space="preserve">      Резервный фонд администрации муниципального округа город Кировск с подведомственной территорией Мурманской области</t>
  </si>
  <si>
    <t xml:space="preserve">    Резервные фонды</t>
  </si>
  <si>
    <t xml:space="preserve">      Расходы на обеспечение функций работников органов местного самоуправления</t>
  </si>
  <si>
    <t xml:space="preserve">      Расходы на выплаты по оплате труда  работников органов местного самоуправления</t>
  </si>
  <si>
    <t xml:space="preserve">      Расходы на выплаты по оплате труда руководителя Контрольно-счетного органа муниципального округа город Кировск с подведомственной территорией Мурманской области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</si>
  <si>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</si>
  <si>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</si>
  <si>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Судебная система</t>
  </si>
  <si>
    <t xml:space="preserve">      Расходы на выплаты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</si>
  <si>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 xml:space="preserve">      Расходы на обеспечение функций главы администрации города Кировска с подведомственной территорией</t>
  </si>
  <si>
    <t xml:space="preserve">      Расходы на выплаты по оплате труда главы администрации города Кировска с подведомственной территорией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</si>
  <si>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</si>
  <si>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</si>
  <si>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Расходы на обеспечение функций главы муниципального округа город Кировск с подведомственной территорией Мурманской области</t>
  </si>
  <si>
    <t xml:space="preserve">      Расходы на выплаты по оплате труда главы муниципального округа город Кировск с подведомственной территорией Мурманской области</t>
  </si>
  <si>
    <t xml:space="preserve">    Функционирование высшего должностного лица субъекта Российской Федерации и муниципального образования</t>
  </si>
  <si>
    <t>Наименование</t>
  </si>
  <si>
    <t>Показатели расходов местного бюджета по разделам и подразделам классификации расходов бюджета за 2023 год</t>
  </si>
  <si>
    <t>Приложение № 4</t>
  </si>
  <si>
    <t xml:space="preserve">  Всего источников финансирования дефицита</t>
  </si>
  <si>
    <t>01 05 02 01 14 0000 610</t>
  </si>
  <si>
    <t xml:space="preserve">  Уменьшение прочих остатков денежных средств бюджетов муниципальных округов</t>
  </si>
  <si>
    <t>01 05 02 01 00 0000 610</t>
  </si>
  <si>
    <t xml:space="preserve">  Уменьшение прочих остатков денежных средств бюджетов</t>
  </si>
  <si>
    <t>01 05 02 00 00 0000 600</t>
  </si>
  <si>
    <t xml:space="preserve">  Уменьшение прочих остатков средств бюджетов</t>
  </si>
  <si>
    <t>01 05 00 00 00 0000 600</t>
  </si>
  <si>
    <t xml:space="preserve">  Уменьшение остатков средств бюджетов</t>
  </si>
  <si>
    <t>01 05 02 01 14 0000 510</t>
  </si>
  <si>
    <t xml:space="preserve">  Увеличение прочих остатков денежных средств бюджетов муниципальных округов</t>
  </si>
  <si>
    <t>01 05 02 01 00 0000 510</t>
  </si>
  <si>
    <t xml:space="preserve">  Увеличение прочих остатков денежных средств бюджетов</t>
  </si>
  <si>
    <t>01 05 02 00 00 0000 500</t>
  </si>
  <si>
    <t xml:space="preserve">  Увеличение прочих остатков средств бюджетов</t>
  </si>
  <si>
    <t>01 05 00 00 00 0000 500</t>
  </si>
  <si>
    <t xml:space="preserve">  Увеличение остатков средств бюджетов</t>
  </si>
  <si>
    <t>01 05 00 00 00 0000 000</t>
  </si>
  <si>
    <t xml:space="preserve">  Изменение остатков средств на счетах по учету средств бюджетов</t>
  </si>
  <si>
    <t>01 06 10 02 14 0005 550</t>
  </si>
  <si>
    <t xml:space="preserve">  Увеличение финансовых активов в собственности муниципальных округов 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</t>
  </si>
  <si>
    <t>01 06 10 02 14 0002 550</t>
  </si>
  <si>
    <t xml:space="preserve">  Увеличение финансовых активов в собственности</t>
  </si>
  <si>
    <t>01 06 10 02 14 0000 550</t>
  </si>
  <si>
    <t xml:space="preserve">  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</si>
  <si>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01 06 10 02 00 0000 500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</si>
  <si>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</si>
  <si>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01 06 10 00 00 0000 000</t>
  </si>
  <si>
    <t xml:space="preserve">  Операции по управлению остатками средств на единых счетах бюджетов</t>
  </si>
  <si>
    <t>01 06 00 00 00 0000 000</t>
  </si>
  <si>
    <t xml:space="preserve">  Иные источники внутреннего финансирования дефицитов бюджетов</t>
  </si>
  <si>
    <t>01 03 01 00 14 2202 810</t>
  </si>
  <si>
    <t xml:space="preserve">  Погашение бюджетами муниципальных округов кредитов из других бюджетов бюджетной системы Российской Федерации в валюте Российской Федерации (получение кредитов от других бюджетов бюджетной системы Российской Федерации бюджетами муниципальных округов в валюте Российской Федерации, кроме бюджетных кредитов на пополнение остатков средств на счетах бюджетов муниципальных округов)</t>
  </si>
  <si>
    <t>01 03 01 00 14 0000 810</t>
  </si>
  <si>
    <t xml:space="preserve">  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</si>
  <si>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01 03 01 00 00 0000 800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</si>
  <si>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</si>
  <si>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</si>
  <si>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</si>
  <si>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01 03 00 00 00 0000 000</t>
  </si>
  <si>
    <t xml:space="preserve">  Бюджетные кредиты из других бюджетов бюджетной системы Российской Федерации</t>
  </si>
  <si>
    <t xml:space="preserve"> 01 02 00 00 14 0000 810</t>
  </si>
  <si>
    <t xml:space="preserve">  Погашение муниципальными округами кредитов от кредитных организаций в валюте Российской Федерации</t>
  </si>
  <si>
    <t xml:space="preserve"> 01 02 00 00 00 0000 800</t>
  </si>
  <si>
    <t xml:space="preserve">  Погашение кредитов, предоставленных кредитными организациями в валюте Российской Федерации</t>
  </si>
  <si>
    <t xml:space="preserve"> 01 02 00 00 14 0000 710</t>
  </si>
  <si>
    <t xml:space="preserve">  Привлечение муниципальными округами кредитов от кредитных организаций в валюте Российской Федерации</t>
  </si>
  <si>
    <t xml:space="preserve"> 01 02 00 00 00 0000 700</t>
  </si>
  <si>
    <t xml:space="preserve">  Привлечение кредитов от кредитных организаций в валюте Российской Федерации</t>
  </si>
  <si>
    <t xml:space="preserve"> 01 02 00 00 00 0000 000</t>
  </si>
  <si>
    <t xml:space="preserve">  Кредиты кредитных организаций в валюте Российской Федерации</t>
  </si>
  <si>
    <t xml:space="preserve"> 00 00 00 00 00 0000 000</t>
  </si>
  <si>
    <t>Управление финансов администрации муниципального округа город Кировск с подведомственной территорией</t>
  </si>
  <si>
    <t xml:space="preserve"> 01 00 00 00 00 0000 000</t>
  </si>
  <si>
    <t>Источники внутреннего финансирования бюджета</t>
  </si>
  <si>
    <t>Источники финансирования дефицита бюджета</t>
  </si>
  <si>
    <t>Утверждено решением Совета депутатов</t>
  </si>
  <si>
    <t>Код  источника финансирования дефицита бюджета по бюджетной классификации</t>
  </si>
  <si>
    <t>Код администратора источника финансирования дефицита бюджета</t>
  </si>
  <si>
    <t>Наименование источника</t>
  </si>
  <si>
    <t xml:space="preserve">Показатели источников финансирования дефицита бюджета по кодам классификации источников финансирования дефицитов бюджетов за 2023 год </t>
  </si>
  <si>
    <t>Приложение № 5</t>
  </si>
  <si>
    <t>000 01 05 02 01 14 0000 610</t>
  </si>
  <si>
    <t>000 01 05 02 01 00 0000 610</t>
  </si>
  <si>
    <t>000 01 05 02 00 00 0000 600</t>
  </si>
  <si>
    <t>000 01 05 00 00 00 0000 600</t>
  </si>
  <si>
    <t>000 01 05 02 01 14 0000 510</t>
  </si>
  <si>
    <t>000 01 05 02 01 00 0000 510</t>
  </si>
  <si>
    <t>000 01 05 02 00 00 0000 500</t>
  </si>
  <si>
    <t>000 01 05 00 00 00 0000 500</t>
  </si>
  <si>
    <t>000 01 05 00 00 00 0000 000</t>
  </si>
  <si>
    <t>000 01 06 10 02 14 0005 550</t>
  </si>
  <si>
    <t>000 01 06 10 02 14 0002 550</t>
  </si>
  <si>
    <t>000 01 06 10 02 14 0000 550</t>
  </si>
  <si>
    <t>000 01 06 10 02 00 0000 500</t>
  </si>
  <si>
    <t>000 01 06 10 00 00 0000 000</t>
  </si>
  <si>
    <t>000 01 06 00 00 00 0000 000</t>
  </si>
  <si>
    <t>000 01 03 01 00 14 2202 810</t>
  </si>
  <si>
    <t>000 01 03 01 00 14 0000 810</t>
  </si>
  <si>
    <t>000 01 03 01 00 00 0000 800</t>
  </si>
  <si>
    <t xml:space="preserve"> 000 01 03 01 00 00 0000 000</t>
  </si>
  <si>
    <t>000 01 03 00 00 00 0000 000</t>
  </si>
  <si>
    <t xml:space="preserve"> 000 01 02 00 00 14 0000 810</t>
  </si>
  <si>
    <t>000 01 02 00 00 00 0000 800</t>
  </si>
  <si>
    <t xml:space="preserve"> 000 01 02 00 00 14 0000 710</t>
  </si>
  <si>
    <t>000 01 02 00 00 00 0000 700</t>
  </si>
  <si>
    <t>000 01 02 00 00 00 0000 000</t>
  </si>
  <si>
    <t xml:space="preserve"> 000 01 00 00 00 00 0000 000</t>
  </si>
  <si>
    <t>000 01 00 00 00 00 0000 000</t>
  </si>
  <si>
    <t xml:space="preserve">Показатели источников финансирования дефицита бюджета по кодам групп, подгрупп, статей, видов источников финансирования дефицитов бюджетов, относящихся к источникам финансирования дефицитов бюджетов, за 2023 год 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</si>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</sst>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b/>
      <sz val="14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 Cyr"/>
    </font>
    <font>
      <b/>
      <sz val="11"/>
      <name val="Times New Roman"/>
      <family val="1"/>
      <charset val="204"/>
    </font>
    <font>
      <b/>
      <sz val="11"/>
      <color rgb="FF000000"/>
      <name val="Arial Cyr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56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2" fillId="0" borderId="1">
      <alignment horizontal="center" wrapText="1"/>
    </xf>
    <xf numFmtId="0" fontId="1" fillId="0" borderId="1">
      <alignment horizontal="right"/>
    </xf>
    <xf numFmtId="0" fontId="1" fillId="0" borderId="2">
      <alignment horizontal="left" vertical="top" wrapText="1"/>
    </xf>
    <xf numFmtId="0" fontId="6" fillId="0" borderId="1"/>
    <xf numFmtId="0" fontId="2" fillId="0" borderId="1">
      <alignment horizontal="center"/>
    </xf>
    <xf numFmtId="0" fontId="6" fillId="0" borderId="1"/>
    <xf numFmtId="4" fontId="3" fillId="5" borderId="2">
      <alignment horizontal="right" vertical="top" shrinkToFit="1"/>
    </xf>
    <xf numFmtId="0" fontId="3" fillId="0" borderId="2">
      <alignment horizontal="left"/>
    </xf>
    <xf numFmtId="1" fontId="1" fillId="0" borderId="2">
      <alignment horizontal="center" vertical="top" shrinkToFit="1"/>
    </xf>
    <xf numFmtId="0" fontId="3" fillId="0" borderId="2">
      <alignment vertical="top" wrapText="1"/>
    </xf>
    <xf numFmtId="0" fontId="1" fillId="0" borderId="1">
      <alignment horizontal="right"/>
    </xf>
    <xf numFmtId="0" fontId="1" fillId="0" borderId="1">
      <alignment wrapText="1"/>
    </xf>
    <xf numFmtId="0" fontId="6" fillId="0" borderId="1"/>
    <xf numFmtId="0" fontId="6" fillId="0" borderId="1"/>
    <xf numFmtId="0" fontId="2" fillId="0" borderId="1">
      <alignment horizontal="center"/>
    </xf>
    <xf numFmtId="0" fontId="2" fillId="0" borderId="1">
      <alignment horizontal="center"/>
    </xf>
    <xf numFmtId="0" fontId="6" fillId="0" borderId="1"/>
    <xf numFmtId="0" fontId="16" fillId="0" borderId="1"/>
    <xf numFmtId="4" fontId="17" fillId="0" borderId="7">
      <alignment horizontal="right" shrinkToFit="1"/>
    </xf>
    <xf numFmtId="0" fontId="1" fillId="0" borderId="8">
      <alignment horizontal="left"/>
    </xf>
    <xf numFmtId="0" fontId="1" fillId="0" borderId="8">
      <alignment horizontal="left" wrapText="1"/>
    </xf>
    <xf numFmtId="4" fontId="17" fillId="0" borderId="2">
      <alignment horizontal="right" shrinkToFit="1"/>
    </xf>
    <xf numFmtId="49" fontId="17" fillId="0" borderId="2">
      <alignment horizontal="center" vertical="center" shrinkToFit="1"/>
    </xf>
    <xf numFmtId="0" fontId="17" fillId="0" borderId="9">
      <alignment horizontal="left" wrapText="1"/>
    </xf>
    <xf numFmtId="0" fontId="17" fillId="0" borderId="10">
      <alignment horizontal="left" wrapText="1"/>
    </xf>
    <xf numFmtId="49" fontId="17" fillId="0" borderId="2">
      <alignment horizontal="center" vertical="center"/>
    </xf>
    <xf numFmtId="0" fontId="17" fillId="7" borderId="10">
      <alignment horizontal="left" wrapText="1"/>
    </xf>
    <xf numFmtId="0" fontId="17" fillId="0" borderId="11">
      <alignment horizontal="left" wrapText="1"/>
    </xf>
    <xf numFmtId="0" fontId="17" fillId="0" borderId="5">
      <alignment horizontal="left"/>
    </xf>
    <xf numFmtId="0" fontId="19" fillId="0" borderId="1">
      <alignment horizontal="center"/>
    </xf>
    <xf numFmtId="49" fontId="17" fillId="0" borderId="14">
      <alignment horizontal="center" shrinkToFit="1"/>
    </xf>
  </cellStyleXfs>
  <cellXfs count="1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2" applyNumberFormat="1" applyFill="1" applyProtection="1"/>
    <xf numFmtId="0" fontId="1" fillId="0" borderId="1" xfId="1" applyNumberFormat="1" applyFill="1" applyProtection="1">
      <alignment horizontal="left" wrapText="1"/>
    </xf>
    <xf numFmtId="0" fontId="0" fillId="0" borderId="0" xfId="0" applyFill="1" applyProtection="1">
      <protection locked="0"/>
    </xf>
    <xf numFmtId="0" fontId="8" fillId="0" borderId="2" xfId="6" applyNumberFormat="1" applyFont="1" applyProtection="1">
      <alignment horizontal="center" vertical="center" wrapText="1"/>
    </xf>
    <xf numFmtId="0" fontId="8" fillId="0" borderId="2" xfId="6" applyNumberFormat="1" applyFont="1" applyFill="1" applyProtection="1">
      <alignment horizontal="center" vertical="center" wrapText="1"/>
    </xf>
    <xf numFmtId="0" fontId="8" fillId="0" borderId="2" xfId="6" applyFont="1" applyFill="1">
      <alignment horizontal="center" vertical="center" wrapText="1"/>
    </xf>
    <xf numFmtId="4" fontId="7" fillId="0" borderId="2" xfId="11" applyNumberFormat="1" applyFont="1" applyFill="1" applyProtection="1">
      <alignment horizontal="right" vertical="top" shrinkToFit="1"/>
    </xf>
    <xf numFmtId="164" fontId="7" fillId="0" borderId="2" xfId="12" applyNumberFormat="1" applyFont="1" applyFill="1" applyProtection="1">
      <alignment horizontal="center" vertical="top" shrinkToFit="1"/>
    </xf>
    <xf numFmtId="4" fontId="8" fillId="0" borderId="2" xfId="11" applyNumberFormat="1" applyFont="1" applyFill="1" applyProtection="1">
      <alignment horizontal="right" vertical="top" shrinkToFit="1"/>
    </xf>
    <xf numFmtId="164" fontId="8" fillId="0" borderId="2" xfId="12" applyNumberFormat="1" applyFont="1" applyFill="1" applyProtection="1">
      <alignment horizontal="center" vertical="top" shrinkToFit="1"/>
    </xf>
    <xf numFmtId="49" fontId="8" fillId="0" borderId="2" xfId="11" applyNumberFormat="1" applyFont="1" applyFill="1" applyProtection="1">
      <alignment horizontal="right" vertical="top" shrinkToFit="1"/>
    </xf>
    <xf numFmtId="0" fontId="7" fillId="0" borderId="2" xfId="27" applyNumberFormat="1" applyFont="1" applyFill="1" applyAlignment="1" applyProtection="1">
      <alignment horizontal="left" vertical="center" wrapText="1"/>
    </xf>
    <xf numFmtId="49" fontId="8" fillId="0" borderId="2" xfId="12" applyNumberFormat="1" applyFont="1" applyFill="1" applyProtection="1">
      <alignment horizontal="center" vertical="top" shrinkToFit="1"/>
    </xf>
    <xf numFmtId="4" fontId="7" fillId="0" borderId="2" xfId="15" applyNumberFormat="1" applyFont="1" applyFill="1" applyAlignment="1" applyProtection="1">
      <alignment horizontal="right" shrinkToFit="1"/>
    </xf>
    <xf numFmtId="164" fontId="7" fillId="0" borderId="2" xfId="12" applyNumberFormat="1" applyFont="1" applyFill="1" applyAlignment="1" applyProtection="1">
      <alignment horizontal="center" shrinkToFit="1"/>
    </xf>
    <xf numFmtId="0" fontId="8" fillId="0" borderId="2" xfId="9" applyNumberFormat="1" applyFont="1" applyFill="1" applyAlignment="1" applyProtection="1">
      <alignment horizontal="left" vertical="center" wrapText="1"/>
    </xf>
    <xf numFmtId="0" fontId="7" fillId="0" borderId="2" xfId="9" applyNumberFormat="1" applyFont="1" applyFill="1" applyAlignment="1" applyProtection="1">
      <alignment horizontal="left" vertical="center" wrapText="1"/>
    </xf>
    <xf numFmtId="1" fontId="7" fillId="0" borderId="2" xfId="8" applyNumberFormat="1" applyFont="1" applyFill="1" applyProtection="1">
      <alignment horizontal="center" vertical="top" shrinkToFit="1"/>
    </xf>
    <xf numFmtId="1" fontId="8" fillId="0" borderId="2" xfId="8" applyNumberFormat="1" applyFont="1" applyFill="1" applyProtection="1">
      <alignment horizontal="center" vertical="top" shrinkToFit="1"/>
    </xf>
    <xf numFmtId="0" fontId="8" fillId="0" borderId="2" xfId="9" applyNumberFormat="1" applyFont="1" applyFill="1" applyProtection="1">
      <alignment horizontal="left" vertical="top" wrapText="1"/>
    </xf>
    <xf numFmtId="4" fontId="0" fillId="0" borderId="0" xfId="0" applyNumberForma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8" fillId="0" borderId="1" xfId="5" applyFont="1" applyFill="1" applyAlignment="1">
      <alignment horizontal="right" wrapText="1"/>
    </xf>
    <xf numFmtId="0" fontId="1" fillId="0" borderId="1" xfId="1">
      <alignment horizontal="left" wrapText="1"/>
    </xf>
    <xf numFmtId="10" fontId="7" fillId="0" borderId="2" xfId="24" applyFont="1" applyFill="1" applyAlignment="1">
      <alignment horizontal="left" shrinkToFit="1"/>
    </xf>
    <xf numFmtId="0" fontId="7" fillId="0" borderId="1" xfId="4" applyFont="1" applyAlignment="1">
      <alignment horizontal="center"/>
    </xf>
    <xf numFmtId="0" fontId="7" fillId="0" borderId="1" xfId="25" applyFont="1" applyFill="1" applyAlignment="1">
      <alignment horizontal="center" wrapText="1"/>
    </xf>
    <xf numFmtId="0" fontId="10" fillId="0" borderId="5" xfId="26" applyFont="1" applyFill="1" applyBorder="1" applyAlignment="1">
      <alignment horizontal="right"/>
    </xf>
    <xf numFmtId="0" fontId="6" fillId="0" borderId="1" xfId="28" applyProtection="1">
      <protection locked="0"/>
    </xf>
    <xf numFmtId="0" fontId="6" fillId="0" borderId="1" xfId="28" applyFill="1" applyProtection="1">
      <protection locked="0"/>
    </xf>
    <xf numFmtId="10" fontId="7" fillId="0" borderId="2" xfId="24" applyFont="1" applyAlignment="1">
      <alignment horizontal="left" shrinkToFit="1"/>
    </xf>
    <xf numFmtId="1" fontId="8" fillId="0" borderId="2" xfId="8" applyNumberFormat="1" applyFont="1" applyProtection="1">
      <alignment horizontal="center" vertical="top" shrinkToFit="1"/>
    </xf>
    <xf numFmtId="0" fontId="8" fillId="0" borderId="2" xfId="9" applyNumberFormat="1" applyFont="1" applyProtection="1">
      <alignment horizontal="left" vertical="top" wrapText="1"/>
    </xf>
    <xf numFmtId="0" fontId="7" fillId="0" borderId="2" xfId="9" applyNumberFormat="1" applyFont="1" applyFill="1" applyProtection="1">
      <alignment horizontal="left" vertical="top" wrapText="1"/>
    </xf>
    <xf numFmtId="0" fontId="10" fillId="0" borderId="5" xfId="26" applyFont="1" applyBorder="1" applyAlignment="1">
      <alignment horizontal="right"/>
    </xf>
    <xf numFmtId="0" fontId="1" fillId="0" borderId="1" xfId="5" applyAlignment="1">
      <alignment horizontal="center"/>
    </xf>
    <xf numFmtId="0" fontId="7" fillId="0" borderId="1" xfId="29" applyFont="1" applyAlignment="1">
      <alignment horizontal="center" wrapText="1"/>
    </xf>
    <xf numFmtId="0" fontId="2" fillId="0" borderId="1" xfId="4" applyAlignment="1">
      <alignment horizontal="center"/>
    </xf>
    <xf numFmtId="0" fontId="8" fillId="0" borderId="1" xfId="5" applyFont="1" applyAlignment="1">
      <alignment horizontal="right" wrapText="1"/>
    </xf>
    <xf numFmtId="0" fontId="9" fillId="0" borderId="1" xfId="28" applyFont="1" applyAlignment="1" applyProtection="1">
      <alignment horizontal="right"/>
      <protection locked="0"/>
    </xf>
    <xf numFmtId="0" fontId="6" fillId="0" borderId="1" xfId="30" applyProtection="1">
      <protection locked="0"/>
    </xf>
    <xf numFmtId="0" fontId="6" fillId="6" borderId="1" xfId="30" applyFill="1" applyProtection="1">
      <protection locked="0"/>
    </xf>
    <xf numFmtId="0" fontId="6" fillId="6" borderId="1" xfId="30" applyFill="1" applyAlignment="1" applyProtection="1">
      <alignment wrapText="1"/>
      <protection locked="0"/>
    </xf>
    <xf numFmtId="0" fontId="1" fillId="6" borderId="1" xfId="1" applyNumberFormat="1" applyFill="1" applyProtection="1">
      <alignment horizontal="left" wrapText="1"/>
    </xf>
    <xf numFmtId="0" fontId="1" fillId="6" borderId="1" xfId="1" applyFill="1">
      <alignment horizontal="left" wrapText="1"/>
    </xf>
    <xf numFmtId="0" fontId="1" fillId="6" borderId="1" xfId="1" applyFill="1">
      <alignment horizontal="left" wrapText="1"/>
    </xf>
    <xf numFmtId="0" fontId="1" fillId="6" borderId="1" xfId="1" applyNumberFormat="1" applyFill="1" applyProtection="1">
      <alignment horizontal="left" wrapText="1"/>
    </xf>
    <xf numFmtId="0" fontId="1" fillId="6" borderId="1" xfId="2" applyNumberFormat="1" applyFill="1" applyProtection="1"/>
    <xf numFmtId="0" fontId="1" fillId="6" borderId="1" xfId="2" applyNumberFormat="1" applyFill="1" applyAlignment="1" applyProtection="1">
      <alignment wrapText="1"/>
    </xf>
    <xf numFmtId="4" fontId="3" fillId="6" borderId="2" xfId="31" applyNumberFormat="1" applyFill="1" applyProtection="1">
      <alignment horizontal="right" vertical="top" shrinkToFit="1"/>
    </xf>
    <xf numFmtId="0" fontId="3" fillId="6" borderId="2" xfId="32" applyFill="1">
      <alignment horizontal="left"/>
    </xf>
    <xf numFmtId="0" fontId="3" fillId="6" borderId="2" xfId="32" applyNumberFormat="1" applyFill="1" applyProtection="1">
      <alignment horizontal="left"/>
    </xf>
    <xf numFmtId="4" fontId="3" fillId="6" borderId="2" xfId="11" applyNumberFormat="1" applyFill="1" applyProtection="1">
      <alignment horizontal="right" vertical="top" shrinkToFit="1"/>
    </xf>
    <xf numFmtId="1" fontId="1" fillId="6" borderId="2" xfId="33" applyNumberFormat="1" applyFill="1" applyProtection="1">
      <alignment horizontal="center" vertical="top" shrinkToFit="1"/>
    </xf>
    <xf numFmtId="0" fontId="3" fillId="6" borderId="2" xfId="34" applyNumberFormat="1" applyFill="1" applyAlignment="1" applyProtection="1">
      <alignment vertical="top" wrapText="1"/>
    </xf>
    <xf numFmtId="0" fontId="11" fillId="6" borderId="2" xfId="6" applyFont="1" applyFill="1">
      <alignment horizontal="center" vertical="center" wrapText="1"/>
    </xf>
    <xf numFmtId="0" fontId="1" fillId="6" borderId="2" xfId="6" applyFont="1" applyFill="1">
      <alignment horizontal="center" vertical="center" wrapText="1"/>
    </xf>
    <xf numFmtId="0" fontId="11" fillId="6" borderId="2" xfId="6" applyFont="1" applyFill="1" applyAlignment="1">
      <alignment horizontal="center" vertical="center" wrapText="1"/>
    </xf>
    <xf numFmtId="0" fontId="11" fillId="6" borderId="2" xfId="6" applyFont="1" applyFill="1">
      <alignment horizontal="center" vertical="center" wrapText="1"/>
    </xf>
    <xf numFmtId="0" fontId="1" fillId="6" borderId="2" xfId="6" applyFont="1" applyFill="1">
      <alignment horizontal="center" vertical="center" wrapText="1"/>
    </xf>
    <xf numFmtId="0" fontId="11" fillId="6" borderId="2" xfId="6" applyFont="1" applyFill="1" applyAlignment="1">
      <alignment horizontal="center" vertical="center" wrapText="1"/>
    </xf>
    <xf numFmtId="0" fontId="11" fillId="6" borderId="2" xfId="6" applyNumberFormat="1" applyFont="1" applyFill="1" applyProtection="1">
      <alignment horizontal="center" vertical="center" wrapText="1"/>
    </xf>
    <xf numFmtId="0" fontId="1" fillId="6" borderId="2" xfId="6" applyNumberFormat="1" applyFont="1" applyFill="1" applyProtection="1">
      <alignment horizontal="center" vertical="center" wrapText="1"/>
    </xf>
    <xf numFmtId="0" fontId="11" fillId="6" borderId="2" xfId="6" applyNumberFormat="1" applyFont="1" applyFill="1" applyAlignment="1" applyProtection="1">
      <alignment horizontal="center" vertical="center" wrapText="1"/>
    </xf>
    <xf numFmtId="0" fontId="1" fillId="6" borderId="1" xfId="35" applyFill="1">
      <alignment horizontal="right"/>
    </xf>
    <xf numFmtId="0" fontId="1" fillId="6" borderId="1" xfId="35" applyNumberFormat="1" applyFill="1" applyProtection="1">
      <alignment horizontal="right"/>
    </xf>
    <xf numFmtId="0" fontId="12" fillId="6" borderId="1" xfId="36" applyNumberFormat="1" applyFont="1" applyFill="1" applyAlignment="1" applyProtection="1">
      <alignment horizontal="center" vertical="center" wrapText="1"/>
    </xf>
    <xf numFmtId="0" fontId="13" fillId="6" borderId="1" xfId="37" applyFont="1" applyFill="1" applyAlignment="1" applyProtection="1">
      <alignment horizontal="right"/>
      <protection locked="0"/>
    </xf>
    <xf numFmtId="0" fontId="13" fillId="6" borderId="1" xfId="37" applyFont="1" applyFill="1" applyProtection="1">
      <protection locked="0"/>
    </xf>
    <xf numFmtId="0" fontId="14" fillId="6" borderId="1" xfId="36" applyFont="1" applyFill="1">
      <alignment wrapText="1"/>
    </xf>
    <xf numFmtId="0" fontId="14" fillId="6" borderId="1" xfId="36" applyNumberFormat="1" applyFont="1" applyFill="1" applyProtection="1">
      <alignment wrapText="1"/>
    </xf>
    <xf numFmtId="0" fontId="9" fillId="6" borderId="1" xfId="30" applyFont="1" applyFill="1" applyAlignment="1" applyProtection="1">
      <alignment horizontal="right"/>
      <protection locked="0"/>
    </xf>
    <xf numFmtId="0" fontId="6" fillId="0" borderId="1" xfId="38" applyProtection="1">
      <protection locked="0"/>
    </xf>
    <xf numFmtId="0" fontId="6" fillId="6" borderId="1" xfId="38" applyFill="1" applyProtection="1">
      <protection locked="0"/>
    </xf>
    <xf numFmtId="0" fontId="6" fillId="6" borderId="1" xfId="38" applyFill="1" applyAlignment="1" applyProtection="1">
      <alignment wrapText="1"/>
      <protection locked="0"/>
    </xf>
    <xf numFmtId="0" fontId="1" fillId="6" borderId="6" xfId="6" applyFont="1" applyFill="1" applyBorder="1">
      <alignment horizontal="center" vertical="center" wrapText="1"/>
    </xf>
    <xf numFmtId="0" fontId="1" fillId="6" borderId="6" xfId="6" applyFill="1" applyBorder="1">
      <alignment horizontal="center" vertical="center" wrapText="1"/>
    </xf>
    <xf numFmtId="0" fontId="1" fillId="6" borderId="6" xfId="6" applyFont="1" applyFill="1" applyBorder="1" applyAlignment="1">
      <alignment horizontal="center" vertical="center" wrapText="1"/>
    </xf>
    <xf numFmtId="0" fontId="1" fillId="6" borderId="6" xfId="6" applyFont="1" applyFill="1" applyBorder="1">
      <alignment horizontal="center" vertical="center" wrapText="1"/>
    </xf>
    <xf numFmtId="0" fontId="1" fillId="6" borderId="6" xfId="6" applyFill="1" applyBorder="1">
      <alignment horizontal="center" vertical="center" wrapText="1"/>
    </xf>
    <xf numFmtId="0" fontId="1" fillId="6" borderId="6" xfId="6" applyFont="1" applyFill="1" applyBorder="1" applyAlignment="1">
      <alignment horizontal="center" vertical="center" wrapText="1"/>
    </xf>
    <xf numFmtId="0" fontId="1" fillId="6" borderId="6" xfId="6" applyNumberFormat="1" applyFont="1" applyFill="1" applyBorder="1" applyProtection="1">
      <alignment horizontal="center" vertical="center" wrapText="1"/>
    </xf>
    <xf numFmtId="0" fontId="1" fillId="6" borderId="6" xfId="6" applyNumberFormat="1" applyFill="1" applyBorder="1" applyProtection="1">
      <alignment horizontal="center" vertical="center" wrapText="1"/>
    </xf>
    <xf numFmtId="0" fontId="1" fillId="6" borderId="6" xfId="6" applyNumberFormat="1" applyFont="1" applyFill="1" applyBorder="1" applyAlignment="1" applyProtection="1">
      <alignment horizontal="center" vertical="center" wrapText="1"/>
    </xf>
    <xf numFmtId="0" fontId="2" fillId="6" borderId="1" xfId="39" applyFill="1">
      <alignment horizontal="center"/>
    </xf>
    <xf numFmtId="0" fontId="2" fillId="6" borderId="1" xfId="39" applyNumberFormat="1" applyFill="1" applyAlignment="1" applyProtection="1">
      <alignment horizontal="center" wrapText="1"/>
    </xf>
    <xf numFmtId="0" fontId="15" fillId="6" borderId="1" xfId="40" applyFont="1" applyFill="1" applyAlignment="1">
      <alignment horizontal="center" wrapText="1"/>
    </xf>
    <xf numFmtId="0" fontId="15" fillId="6" borderId="1" xfId="40" applyNumberFormat="1" applyFont="1" applyFill="1" applyAlignment="1" applyProtection="1">
      <alignment horizontal="center" wrapText="1"/>
    </xf>
    <xf numFmtId="0" fontId="9" fillId="6" borderId="1" xfId="38" applyFont="1" applyFill="1" applyAlignment="1" applyProtection="1">
      <alignment horizontal="right"/>
      <protection locked="0"/>
    </xf>
    <xf numFmtId="0" fontId="6" fillId="0" borderId="1" xfId="41" applyProtection="1">
      <protection locked="0"/>
    </xf>
    <xf numFmtId="0" fontId="16" fillId="0" borderId="1" xfId="42" applyNumberFormat="1" applyProtection="1"/>
    <xf numFmtId="4" fontId="7" fillId="0" borderId="2" xfId="43" applyNumberFormat="1" applyFont="1" applyBorder="1" applyProtection="1">
      <alignment horizontal="right" shrinkToFit="1"/>
    </xf>
    <xf numFmtId="0" fontId="1" fillId="0" borderId="2" xfId="44" applyNumberFormat="1" applyBorder="1" applyProtection="1">
      <alignment horizontal="left"/>
    </xf>
    <xf numFmtId="0" fontId="1" fillId="0" borderId="2" xfId="45" applyNumberFormat="1" applyBorder="1" applyProtection="1">
      <alignment horizontal="left" wrapText="1"/>
    </xf>
    <xf numFmtId="0" fontId="18" fillId="0" borderId="2" xfId="41" applyFont="1" applyBorder="1" applyAlignment="1" applyProtection="1">
      <alignment vertical="center"/>
      <protection locked="0"/>
    </xf>
    <xf numFmtId="4" fontId="8" fillId="0" borderId="2" xfId="46" applyNumberFormat="1" applyFont="1" applyBorder="1" applyAlignment="1" applyProtection="1">
      <alignment horizontal="right" vertical="top" shrinkToFit="1"/>
    </xf>
    <xf numFmtId="49" fontId="8" fillId="0" borderId="2" xfId="47" applyNumberFormat="1" applyFont="1" applyBorder="1" applyAlignment="1" applyProtection="1">
      <alignment horizontal="center" vertical="top" shrinkToFit="1"/>
    </xf>
    <xf numFmtId="49" fontId="8" fillId="0" borderId="2" xfId="48" applyNumberFormat="1" applyFont="1" applyBorder="1" applyAlignment="1" applyProtection="1">
      <alignment horizontal="center" vertical="top" wrapText="1"/>
    </xf>
    <xf numFmtId="0" fontId="8" fillId="0" borderId="2" xfId="49" applyNumberFormat="1" applyFont="1" applyBorder="1" applyAlignment="1" applyProtection="1">
      <alignment horizontal="left" vertical="center" wrapText="1"/>
    </xf>
    <xf numFmtId="49" fontId="8" fillId="0" borderId="2" xfId="50" applyNumberFormat="1" applyFont="1" applyBorder="1" applyAlignment="1" applyProtection="1">
      <alignment horizontal="center" vertical="top"/>
    </xf>
    <xf numFmtId="4" fontId="7" fillId="0" borderId="2" xfId="46" applyNumberFormat="1" applyFont="1" applyBorder="1" applyAlignment="1" applyProtection="1">
      <alignment horizontal="right" vertical="top" shrinkToFit="1"/>
    </xf>
    <xf numFmtId="49" fontId="7" fillId="0" borderId="2" xfId="46" applyNumberFormat="1" applyFont="1" applyBorder="1" applyAlignment="1" applyProtection="1">
      <alignment horizontal="right" vertical="top" shrinkToFit="1"/>
    </xf>
    <xf numFmtId="49" fontId="7" fillId="0" borderId="2" xfId="50" applyNumberFormat="1" applyFont="1" applyBorder="1" applyAlignment="1" applyProtection="1">
      <alignment horizontal="center" vertical="top"/>
    </xf>
    <xf numFmtId="49" fontId="7" fillId="0" borderId="2" xfId="48" applyNumberFormat="1" applyFont="1" applyBorder="1" applyAlignment="1" applyProtection="1">
      <alignment horizontal="center" vertical="top" wrapText="1"/>
    </xf>
    <xf numFmtId="0" fontId="7" fillId="7" borderId="2" xfId="51" applyNumberFormat="1" applyFont="1" applyBorder="1" applyAlignment="1" applyProtection="1">
      <alignment horizontal="left" vertical="center" wrapText="1"/>
    </xf>
    <xf numFmtId="49" fontId="8" fillId="0" borderId="2" xfId="46" applyNumberFormat="1" applyFont="1" applyBorder="1" applyAlignment="1" applyProtection="1">
      <alignment horizontal="right" vertical="top" shrinkToFit="1"/>
    </xf>
    <xf numFmtId="0" fontId="7" fillId="0" borderId="2" xfId="49" applyNumberFormat="1" applyFont="1" applyBorder="1" applyAlignment="1" applyProtection="1">
      <alignment horizontal="left" vertical="center" wrapText="1"/>
    </xf>
    <xf numFmtId="4" fontId="6" fillId="0" borderId="1" xfId="41" applyNumberFormat="1" applyProtection="1">
      <protection locked="0"/>
    </xf>
    <xf numFmtId="0" fontId="7" fillId="0" borderId="2" xfId="48" applyNumberFormat="1" applyFont="1" applyBorder="1" applyAlignment="1" applyProtection="1">
      <alignment horizontal="left" vertical="center" wrapText="1"/>
    </xf>
    <xf numFmtId="0" fontId="8" fillId="0" borderId="2" xfId="48" applyNumberFormat="1" applyFont="1" applyBorder="1" applyAlignment="1" applyProtection="1">
      <alignment horizontal="left" vertical="center" wrapText="1"/>
    </xf>
    <xf numFmtId="4" fontId="8" fillId="0" borderId="2" xfId="43" applyNumberFormat="1" applyFont="1" applyBorder="1" applyAlignment="1" applyProtection="1">
      <alignment horizontal="right" vertical="top" shrinkToFit="1"/>
    </xf>
    <xf numFmtId="49" fontId="8" fillId="0" borderId="2" xfId="52" applyNumberFormat="1" applyFont="1" applyBorder="1" applyAlignment="1" applyProtection="1">
      <alignment horizontal="center" vertical="top" wrapText="1"/>
    </xf>
    <xf numFmtId="0" fontId="8" fillId="0" borderId="2" xfId="52" applyNumberFormat="1" applyFont="1" applyBorder="1" applyAlignment="1" applyProtection="1">
      <alignment horizontal="left" vertical="center" wrapText="1"/>
    </xf>
    <xf numFmtId="0" fontId="9" fillId="0" borderId="6" xfId="41" applyFont="1" applyFill="1" applyBorder="1" applyAlignment="1">
      <alignment horizontal="center" vertical="center" wrapText="1"/>
    </xf>
    <xf numFmtId="0" fontId="9" fillId="0" borderId="12" xfId="41" applyFont="1" applyFill="1" applyBorder="1" applyAlignment="1">
      <alignment horizontal="center" vertical="center" wrapText="1"/>
    </xf>
    <xf numFmtId="0" fontId="8" fillId="0" borderId="13" xfId="53" applyNumberFormat="1" applyFont="1" applyBorder="1" applyAlignment="1" applyProtection="1">
      <alignment horizontal="right"/>
    </xf>
    <xf numFmtId="0" fontId="7" fillId="0" borderId="1" xfId="54" applyNumberFormat="1" applyFont="1" applyAlignment="1" applyProtection="1">
      <alignment horizontal="center" vertical="center" wrapText="1"/>
    </xf>
    <xf numFmtId="0" fontId="19" fillId="0" borderId="1" xfId="54" applyNumberFormat="1" applyAlignment="1" applyProtection="1">
      <alignment horizontal="center"/>
    </xf>
    <xf numFmtId="49" fontId="8" fillId="0" borderId="15" xfId="55" applyFont="1" applyBorder="1" applyAlignment="1">
      <alignment horizontal="right" wrapText="1"/>
    </xf>
    <xf numFmtId="49" fontId="8" fillId="0" borderId="16" xfId="55" applyFont="1" applyBorder="1" applyAlignment="1">
      <alignment horizontal="right" wrapText="1"/>
    </xf>
    <xf numFmtId="49" fontId="8" fillId="0" borderId="17" xfId="55" applyFont="1" applyBorder="1" applyAlignment="1">
      <alignment horizontal="right" wrapText="1"/>
    </xf>
    <xf numFmtId="0" fontId="9" fillId="0" borderId="1" xfId="41" applyFont="1" applyBorder="1" applyAlignment="1" applyProtection="1">
      <alignment horizontal="right"/>
      <protection locked="0"/>
    </xf>
    <xf numFmtId="0" fontId="9" fillId="0" borderId="1" xfId="41" applyFont="1" applyAlignment="1" applyProtection="1">
      <alignment horizontal="right"/>
      <protection locked="0"/>
    </xf>
    <xf numFmtId="0" fontId="18" fillId="0" borderId="2" xfId="28" applyFont="1" applyBorder="1" applyAlignment="1" applyProtection="1">
      <alignment vertical="center"/>
      <protection locked="0"/>
    </xf>
    <xf numFmtId="4" fontId="6" fillId="0" borderId="1" xfId="28" applyNumberFormat="1" applyProtection="1">
      <protection locked="0"/>
    </xf>
    <xf numFmtId="0" fontId="9" fillId="0" borderId="6" xfId="28" applyFont="1" applyFill="1" applyBorder="1" applyAlignment="1">
      <alignment horizontal="center" vertical="center" wrapText="1"/>
    </xf>
    <xf numFmtId="0" fontId="9" fillId="0" borderId="12" xfId="28" applyFont="1" applyFill="1" applyBorder="1" applyAlignment="1">
      <alignment horizontal="center" vertical="center" wrapText="1"/>
    </xf>
    <xf numFmtId="0" fontId="9" fillId="0" borderId="1" xfId="28" applyFont="1" applyBorder="1" applyAlignment="1" applyProtection="1">
      <alignment horizontal="right"/>
      <protection locked="0"/>
    </xf>
  </cellXfs>
  <cellStyles count="56">
    <cellStyle name="br" xfId="19"/>
    <cellStyle name="col" xfId="18"/>
    <cellStyle name="style0" xfId="20"/>
    <cellStyle name="td" xfId="21"/>
    <cellStyle name="tr" xfId="17"/>
    <cellStyle name="xl107" xfId="50"/>
    <cellStyle name="xl110" xfId="46"/>
    <cellStyle name="xl119" xfId="51"/>
    <cellStyle name="xl121" xfId="47"/>
    <cellStyle name="xl129" xfId="45"/>
    <cellStyle name="xl137" xfId="44"/>
    <cellStyle name="xl21" xfId="22"/>
    <cellStyle name="xl22" xfId="6"/>
    <cellStyle name="xl23" xfId="8"/>
    <cellStyle name="xl24" xfId="2"/>
    <cellStyle name="xl25" xfId="10"/>
    <cellStyle name="xl25 2" xfId="33"/>
    <cellStyle name="xl26" xfId="13"/>
    <cellStyle name="xl26 2" xfId="32"/>
    <cellStyle name="xl27" xfId="14"/>
    <cellStyle name="xl28" xfId="23"/>
    <cellStyle name="xl28 2" xfId="31"/>
    <cellStyle name="xl29" xfId="15"/>
    <cellStyle name="xl30" xfId="1"/>
    <cellStyle name="xl31" xfId="7"/>
    <cellStyle name="xl31 2" xfId="42"/>
    <cellStyle name="xl32" xfId="24"/>
    <cellStyle name="xl33" xfId="16"/>
    <cellStyle name="xl34" xfId="3"/>
    <cellStyle name="xl34 2" xfId="39"/>
    <cellStyle name="xl35" xfId="4"/>
    <cellStyle name="xl35 2" xfId="35"/>
    <cellStyle name="xl36" xfId="5"/>
    <cellStyle name="xl36 2" xfId="55"/>
    <cellStyle name="xl37" xfId="9"/>
    <cellStyle name="xl37 2" xfId="34"/>
    <cellStyle name="xl38" xfId="11"/>
    <cellStyle name="xl39" xfId="12"/>
    <cellStyle name="xl40" xfId="25"/>
    <cellStyle name="xl41" xfId="29"/>
    <cellStyle name="xl42" xfId="26"/>
    <cellStyle name="xl42 2" xfId="36"/>
    <cellStyle name="xl44" xfId="27"/>
    <cellStyle name="xl48" xfId="43"/>
    <cellStyle name="xl51" xfId="54"/>
    <cellStyle name="xl58" xfId="40"/>
    <cellStyle name="xl70" xfId="49"/>
    <cellStyle name="xl71" xfId="52"/>
    <cellStyle name="xl96" xfId="53"/>
    <cellStyle name="xl98" xfId="48"/>
    <cellStyle name="Обычный" xfId="0" builtinId="0"/>
    <cellStyle name="Обычный 2" xfId="28"/>
    <cellStyle name="Обычный 3" xfId="30"/>
    <cellStyle name="Обычный 4" xfId="37"/>
    <cellStyle name="Обычный 5" xfId="38"/>
    <cellStyle name="Обычный 6" xfId="4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3"/>
  <sheetViews>
    <sheetView showGridLines="0" showZeros="0" view="pageBreakPreview" zoomScaleNormal="100" zoomScaleSheetLayoutView="100" workbookViewId="0">
      <selection activeCell="A4" sqref="A4:E4"/>
    </sheetView>
  </sheetViews>
  <sheetFormatPr defaultColWidth="9.140625" defaultRowHeight="15" outlineLevelRow="6" x14ac:dyDescent="0.25"/>
  <cols>
    <col min="1" max="1" width="67" style="1" customWidth="1"/>
    <col min="2" max="2" width="26.42578125" style="1" customWidth="1"/>
    <col min="3" max="3" width="22.7109375" style="5" customWidth="1"/>
    <col min="4" max="4" width="21.42578125" style="5" customWidth="1"/>
    <col min="5" max="5" width="16.140625" style="5" customWidth="1"/>
    <col min="6" max="6" width="9.140625" style="1" customWidth="1"/>
    <col min="7" max="16384" width="9.140625" style="1"/>
  </cols>
  <sheetData>
    <row r="1" spans="1:6" ht="15.75" x14ac:dyDescent="0.25">
      <c r="A1" s="24" t="s">
        <v>267</v>
      </c>
      <c r="B1" s="24"/>
      <c r="C1" s="24"/>
      <c r="D1" s="24"/>
      <c r="E1" s="24"/>
      <c r="F1" s="2"/>
    </row>
    <row r="2" spans="1:6" ht="15.75" x14ac:dyDescent="0.25">
      <c r="A2" s="24" t="s">
        <v>268</v>
      </c>
      <c r="B2" s="24"/>
      <c r="C2" s="24"/>
      <c r="D2" s="24"/>
      <c r="E2" s="24"/>
      <c r="F2" s="2"/>
    </row>
    <row r="3" spans="1:6" ht="15.2" customHeight="1" x14ac:dyDescent="0.25">
      <c r="A3" s="24" t="s">
        <v>269</v>
      </c>
      <c r="B3" s="24"/>
      <c r="C3" s="24"/>
      <c r="D3" s="24"/>
      <c r="E3" s="24"/>
      <c r="F3" s="2"/>
    </row>
    <row r="4" spans="1:6" ht="15.75" customHeight="1" x14ac:dyDescent="0.25">
      <c r="A4" s="25" t="s">
        <v>350</v>
      </c>
      <c r="B4" s="25"/>
      <c r="C4" s="25"/>
      <c r="D4" s="25"/>
      <c r="E4" s="25"/>
      <c r="F4" s="2"/>
    </row>
    <row r="5" spans="1:6" ht="15.75" customHeight="1" x14ac:dyDescent="0.25">
      <c r="A5" s="28"/>
      <c r="B5" s="28"/>
      <c r="C5" s="28"/>
      <c r="D5" s="28"/>
      <c r="E5" s="28"/>
      <c r="F5" s="2"/>
    </row>
    <row r="6" spans="1:6" ht="15.75" customHeight="1" x14ac:dyDescent="0.25">
      <c r="A6" s="28"/>
      <c r="B6" s="28"/>
      <c r="C6" s="28"/>
      <c r="D6" s="28"/>
      <c r="E6" s="28"/>
      <c r="F6" s="2"/>
    </row>
    <row r="7" spans="1:6" ht="15.75" customHeight="1" x14ac:dyDescent="0.25">
      <c r="A7" s="29" t="s">
        <v>270</v>
      </c>
      <c r="B7" s="29"/>
      <c r="C7" s="29"/>
      <c r="D7" s="29"/>
      <c r="E7" s="29"/>
      <c r="F7" s="2"/>
    </row>
    <row r="8" spans="1:6" ht="15.75" customHeight="1" x14ac:dyDescent="0.25">
      <c r="A8" s="28"/>
      <c r="B8" s="28"/>
      <c r="C8" s="28"/>
      <c r="D8" s="28"/>
      <c r="E8" s="28"/>
      <c r="F8" s="2"/>
    </row>
    <row r="9" spans="1:6" ht="12.75" customHeight="1" x14ac:dyDescent="0.25">
      <c r="A9" s="30" t="s">
        <v>275</v>
      </c>
      <c r="B9" s="30"/>
      <c r="C9" s="30"/>
      <c r="D9" s="30"/>
      <c r="E9" s="30"/>
      <c r="F9" s="2"/>
    </row>
    <row r="10" spans="1:6" ht="51.75" customHeight="1" x14ac:dyDescent="0.25">
      <c r="A10" s="6" t="s">
        <v>0</v>
      </c>
      <c r="B10" s="6" t="s">
        <v>271</v>
      </c>
      <c r="C10" s="7" t="s">
        <v>272</v>
      </c>
      <c r="D10" s="8" t="s">
        <v>273</v>
      </c>
      <c r="E10" s="8" t="s">
        <v>274</v>
      </c>
      <c r="F10" s="2"/>
    </row>
    <row r="11" spans="1:6" ht="33.75" customHeight="1" x14ac:dyDescent="0.25">
      <c r="A11" s="19" t="s">
        <v>2</v>
      </c>
      <c r="B11" s="20" t="s">
        <v>1</v>
      </c>
      <c r="C11" s="9">
        <v>15961.27</v>
      </c>
      <c r="D11" s="9">
        <v>10744.5</v>
      </c>
      <c r="E11" s="10">
        <f>D11/C11*100</f>
        <v>67.316071966704399</v>
      </c>
      <c r="F11" s="2"/>
    </row>
    <row r="12" spans="1:6" ht="15.75" outlineLevel="1" x14ac:dyDescent="0.25">
      <c r="A12" s="18" t="s">
        <v>4</v>
      </c>
      <c r="B12" s="21" t="s">
        <v>3</v>
      </c>
      <c r="C12" s="11">
        <v>15961.27</v>
      </c>
      <c r="D12" s="11">
        <v>10744.5</v>
      </c>
      <c r="E12" s="12">
        <f t="shared" ref="E12:E43" si="0">D12/C12*100</f>
        <v>67.316071966704399</v>
      </c>
      <c r="F12" s="2"/>
    </row>
    <row r="13" spans="1:6" ht="47.25" outlineLevel="2" x14ac:dyDescent="0.25">
      <c r="A13" s="18" t="s">
        <v>6</v>
      </c>
      <c r="B13" s="21" t="s">
        <v>5</v>
      </c>
      <c r="C13" s="11">
        <v>15961.27</v>
      </c>
      <c r="D13" s="11">
        <v>10744.5</v>
      </c>
      <c r="E13" s="12">
        <f t="shared" si="0"/>
        <v>67.316071966704399</v>
      </c>
      <c r="F13" s="2"/>
    </row>
    <row r="14" spans="1:6" ht="32.25" customHeight="1" outlineLevel="3" x14ac:dyDescent="0.25">
      <c r="A14" s="19" t="s">
        <v>8</v>
      </c>
      <c r="B14" s="20" t="s">
        <v>7</v>
      </c>
      <c r="C14" s="9">
        <v>15961.27</v>
      </c>
      <c r="D14" s="9">
        <v>10744.5</v>
      </c>
      <c r="E14" s="10">
        <f t="shared" si="0"/>
        <v>67.316071966704399</v>
      </c>
      <c r="F14" s="2"/>
    </row>
    <row r="15" spans="1:6" ht="18.75" customHeight="1" outlineLevel="6" x14ac:dyDescent="0.25">
      <c r="A15" s="18" t="s">
        <v>10</v>
      </c>
      <c r="B15" s="21" t="s">
        <v>9</v>
      </c>
      <c r="C15" s="11">
        <v>15961.27</v>
      </c>
      <c r="D15" s="11">
        <v>10744.5</v>
      </c>
      <c r="E15" s="12">
        <f t="shared" si="0"/>
        <v>67.316071966704399</v>
      </c>
      <c r="F15" s="2"/>
    </row>
    <row r="16" spans="1:6" ht="31.5" x14ac:dyDescent="0.25">
      <c r="A16" s="19" t="s">
        <v>12</v>
      </c>
      <c r="B16" s="20" t="s">
        <v>11</v>
      </c>
      <c r="C16" s="9">
        <v>600889349.05999994</v>
      </c>
      <c r="D16" s="9">
        <v>593283643.41999996</v>
      </c>
      <c r="E16" s="10">
        <f t="shared" si="0"/>
        <v>98.734258536634414</v>
      </c>
      <c r="F16" s="2"/>
    </row>
    <row r="17" spans="1:6" ht="18" customHeight="1" outlineLevel="1" x14ac:dyDescent="0.25">
      <c r="A17" s="18" t="s">
        <v>14</v>
      </c>
      <c r="B17" s="21" t="s">
        <v>13</v>
      </c>
      <c r="C17" s="11">
        <v>11243950.93</v>
      </c>
      <c r="D17" s="11">
        <v>11806770.539999999</v>
      </c>
      <c r="E17" s="12">
        <f t="shared" si="0"/>
        <v>105.00553242809288</v>
      </c>
      <c r="F17" s="2"/>
    </row>
    <row r="18" spans="1:6" ht="15.75" outlineLevel="2" x14ac:dyDescent="0.25">
      <c r="A18" s="18" t="s">
        <v>16</v>
      </c>
      <c r="B18" s="21" t="s">
        <v>15</v>
      </c>
      <c r="C18" s="11">
        <v>1600</v>
      </c>
      <c r="D18" s="11">
        <v>1600</v>
      </c>
      <c r="E18" s="12">
        <f t="shared" si="0"/>
        <v>100</v>
      </c>
      <c r="F18" s="2"/>
    </row>
    <row r="19" spans="1:6" ht="115.5" customHeight="1" outlineLevel="6" x14ac:dyDescent="0.25">
      <c r="A19" s="18" t="s">
        <v>276</v>
      </c>
      <c r="B19" s="21" t="s">
        <v>277</v>
      </c>
      <c r="C19" s="11">
        <v>1600</v>
      </c>
      <c r="D19" s="11">
        <v>1600</v>
      </c>
      <c r="E19" s="12">
        <f t="shared" si="0"/>
        <v>100</v>
      </c>
      <c r="F19" s="2"/>
    </row>
    <row r="20" spans="1:6" ht="34.5" customHeight="1" outlineLevel="2" x14ac:dyDescent="0.25">
      <c r="A20" s="18" t="s">
        <v>18</v>
      </c>
      <c r="B20" s="21" t="s">
        <v>17</v>
      </c>
      <c r="C20" s="11">
        <v>7929399</v>
      </c>
      <c r="D20" s="11">
        <v>8519695.4199999999</v>
      </c>
      <c r="E20" s="12">
        <f t="shared" si="0"/>
        <v>107.44440303735503</v>
      </c>
      <c r="F20" s="2"/>
    </row>
    <row r="21" spans="1:6" ht="51" customHeight="1" outlineLevel="6" x14ac:dyDescent="0.25">
      <c r="A21" s="18" t="s">
        <v>20</v>
      </c>
      <c r="B21" s="21" t="s">
        <v>19</v>
      </c>
      <c r="C21" s="13" t="s">
        <v>278</v>
      </c>
      <c r="D21" s="11">
        <v>-1399.34</v>
      </c>
      <c r="E21" s="12" t="s">
        <v>279</v>
      </c>
      <c r="F21" s="2"/>
    </row>
    <row r="22" spans="1:6" ht="33" customHeight="1" outlineLevel="6" x14ac:dyDescent="0.25">
      <c r="A22" s="18" t="s">
        <v>22</v>
      </c>
      <c r="B22" s="21" t="s">
        <v>21</v>
      </c>
      <c r="C22" s="11">
        <v>6954503</v>
      </c>
      <c r="D22" s="11">
        <v>7541466.4299999997</v>
      </c>
      <c r="E22" s="12">
        <f t="shared" si="0"/>
        <v>108.44004855559052</v>
      </c>
      <c r="F22" s="2"/>
    </row>
    <row r="23" spans="1:6" ht="31.5" outlineLevel="6" x14ac:dyDescent="0.25">
      <c r="A23" s="18" t="s">
        <v>24</v>
      </c>
      <c r="B23" s="21" t="s">
        <v>23</v>
      </c>
      <c r="C23" s="11">
        <v>974896</v>
      </c>
      <c r="D23" s="11">
        <v>979628.33</v>
      </c>
      <c r="E23" s="12">
        <f t="shared" si="0"/>
        <v>100.48541895750931</v>
      </c>
      <c r="F23" s="2"/>
    </row>
    <row r="24" spans="1:6" ht="33" customHeight="1" outlineLevel="2" x14ac:dyDescent="0.25">
      <c r="A24" s="18" t="s">
        <v>26</v>
      </c>
      <c r="B24" s="21" t="s">
        <v>25</v>
      </c>
      <c r="C24" s="11">
        <v>89618</v>
      </c>
      <c r="D24" s="11">
        <v>89618</v>
      </c>
      <c r="E24" s="12">
        <f t="shared" si="0"/>
        <v>100</v>
      </c>
      <c r="F24" s="2"/>
    </row>
    <row r="25" spans="1:6" ht="82.5" customHeight="1" outlineLevel="6" x14ac:dyDescent="0.25">
      <c r="A25" s="18" t="s">
        <v>28</v>
      </c>
      <c r="B25" s="21" t="s">
        <v>27</v>
      </c>
      <c r="C25" s="11">
        <v>89618</v>
      </c>
      <c r="D25" s="11">
        <v>89618</v>
      </c>
      <c r="E25" s="12">
        <f t="shared" si="0"/>
        <v>100</v>
      </c>
      <c r="F25" s="2"/>
    </row>
    <row r="26" spans="1:6" ht="21" customHeight="1" outlineLevel="2" x14ac:dyDescent="0.25">
      <c r="A26" s="18" t="s">
        <v>30</v>
      </c>
      <c r="B26" s="21" t="s">
        <v>29</v>
      </c>
      <c r="C26" s="11">
        <v>2573333.9300000002</v>
      </c>
      <c r="D26" s="11">
        <v>2557757.12</v>
      </c>
      <c r="E26" s="12">
        <f t="shared" si="0"/>
        <v>99.394683689574634</v>
      </c>
      <c r="F26" s="2"/>
    </row>
    <row r="27" spans="1:6" ht="82.5" customHeight="1" outlineLevel="6" x14ac:dyDescent="0.25">
      <c r="A27" s="18" t="s">
        <v>32</v>
      </c>
      <c r="B27" s="21" t="s">
        <v>31</v>
      </c>
      <c r="C27" s="13" t="s">
        <v>278</v>
      </c>
      <c r="D27" s="11">
        <v>20000</v>
      </c>
      <c r="E27" s="12" t="s">
        <v>279</v>
      </c>
      <c r="F27" s="2"/>
    </row>
    <row r="28" spans="1:6" ht="96.75" customHeight="1" outlineLevel="6" x14ac:dyDescent="0.25">
      <c r="A28" s="18" t="s">
        <v>281</v>
      </c>
      <c r="B28" s="21" t="s">
        <v>280</v>
      </c>
      <c r="C28" s="11">
        <v>16063.21</v>
      </c>
      <c r="D28" s="11">
        <v>8031.61</v>
      </c>
      <c r="E28" s="12">
        <f t="shared" si="0"/>
        <v>50.000031127028791</v>
      </c>
      <c r="F28" s="2"/>
    </row>
    <row r="29" spans="1:6" ht="81" customHeight="1" outlineLevel="6" x14ac:dyDescent="0.25">
      <c r="A29" s="18" t="s">
        <v>34</v>
      </c>
      <c r="B29" s="21" t="s">
        <v>33</v>
      </c>
      <c r="C29" s="11">
        <v>1363518.72</v>
      </c>
      <c r="D29" s="11">
        <v>1393686.79</v>
      </c>
      <c r="E29" s="12">
        <f t="shared" si="0"/>
        <v>102.21251601151468</v>
      </c>
      <c r="F29" s="2"/>
    </row>
    <row r="30" spans="1:6" ht="80.25" customHeight="1" outlineLevel="6" x14ac:dyDescent="0.25">
      <c r="A30" s="18" t="s">
        <v>36</v>
      </c>
      <c r="B30" s="21" t="s">
        <v>35</v>
      </c>
      <c r="C30" s="11">
        <v>319744</v>
      </c>
      <c r="D30" s="11">
        <v>330930.40000000002</v>
      </c>
      <c r="E30" s="12">
        <f t="shared" si="0"/>
        <v>103.49854883907126</v>
      </c>
      <c r="F30" s="2"/>
    </row>
    <row r="31" spans="1:6" ht="78.75" customHeight="1" outlineLevel="6" x14ac:dyDescent="0.25">
      <c r="A31" s="18" t="s">
        <v>38</v>
      </c>
      <c r="B31" s="21" t="s">
        <v>37</v>
      </c>
      <c r="C31" s="11">
        <v>3042</v>
      </c>
      <c r="D31" s="11">
        <v>3500.8</v>
      </c>
      <c r="E31" s="12">
        <f t="shared" si="0"/>
        <v>115.08218277449048</v>
      </c>
      <c r="F31" s="2"/>
    </row>
    <row r="32" spans="1:6" ht="66.75" customHeight="1" outlineLevel="6" x14ac:dyDescent="0.25">
      <c r="A32" s="18" t="s">
        <v>40</v>
      </c>
      <c r="B32" s="21" t="s">
        <v>39</v>
      </c>
      <c r="C32" s="11">
        <v>870966</v>
      </c>
      <c r="D32" s="11">
        <v>801607.52</v>
      </c>
      <c r="E32" s="12">
        <f t="shared" si="0"/>
        <v>92.036603036169041</v>
      </c>
      <c r="F32" s="2"/>
    </row>
    <row r="33" spans="1:6" ht="15.75" outlineLevel="2" x14ac:dyDescent="0.25">
      <c r="A33" s="18" t="s">
        <v>42</v>
      </c>
      <c r="B33" s="21" t="s">
        <v>41</v>
      </c>
      <c r="C33" s="11">
        <v>650000</v>
      </c>
      <c r="D33" s="11">
        <v>638100</v>
      </c>
      <c r="E33" s="12">
        <f t="shared" si="0"/>
        <v>98.169230769230765</v>
      </c>
      <c r="F33" s="2"/>
    </row>
    <row r="34" spans="1:6" ht="32.25" customHeight="1" outlineLevel="6" x14ac:dyDescent="0.25">
      <c r="A34" s="18" t="s">
        <v>44</v>
      </c>
      <c r="B34" s="21" t="s">
        <v>43</v>
      </c>
      <c r="C34" s="13" t="s">
        <v>278</v>
      </c>
      <c r="D34" s="11">
        <v>-11900</v>
      </c>
      <c r="E34" s="12" t="s">
        <v>279</v>
      </c>
      <c r="F34" s="2"/>
    </row>
    <row r="35" spans="1:6" ht="31.5" customHeight="1" outlineLevel="6" x14ac:dyDescent="0.25">
      <c r="A35" s="18" t="s">
        <v>46</v>
      </c>
      <c r="B35" s="21" t="s">
        <v>45</v>
      </c>
      <c r="C35" s="11">
        <v>650000</v>
      </c>
      <c r="D35" s="11">
        <v>650000</v>
      </c>
      <c r="E35" s="12">
        <f t="shared" si="0"/>
        <v>100</v>
      </c>
      <c r="F35" s="2"/>
    </row>
    <row r="36" spans="1:6" ht="15.75" outlineLevel="1" x14ac:dyDescent="0.25">
      <c r="A36" s="18" t="s">
        <v>4</v>
      </c>
      <c r="B36" s="21" t="s">
        <v>47</v>
      </c>
      <c r="C36" s="11">
        <v>589645398.13</v>
      </c>
      <c r="D36" s="11">
        <v>581476872.88</v>
      </c>
      <c r="E36" s="12">
        <f t="shared" si="0"/>
        <v>98.614671584666709</v>
      </c>
      <c r="F36" s="2"/>
    </row>
    <row r="37" spans="1:6" ht="47.25" outlineLevel="2" x14ac:dyDescent="0.25">
      <c r="A37" s="18" t="s">
        <v>6</v>
      </c>
      <c r="B37" s="21" t="s">
        <v>48</v>
      </c>
      <c r="C37" s="11">
        <v>434538818.13</v>
      </c>
      <c r="D37" s="11">
        <v>426417125.04000002</v>
      </c>
      <c r="E37" s="12">
        <f t="shared" si="0"/>
        <v>98.130962585816619</v>
      </c>
      <c r="F37" s="2"/>
    </row>
    <row r="38" spans="1:6" ht="31.5" outlineLevel="3" x14ac:dyDescent="0.25">
      <c r="A38" s="19" t="s">
        <v>8</v>
      </c>
      <c r="B38" s="20" t="s">
        <v>49</v>
      </c>
      <c r="C38" s="9">
        <v>309090433.88</v>
      </c>
      <c r="D38" s="9">
        <v>308293745.32999998</v>
      </c>
      <c r="E38" s="10">
        <f t="shared" si="0"/>
        <v>99.74224742577789</v>
      </c>
      <c r="F38" s="2"/>
    </row>
    <row r="39" spans="1:6" ht="50.25" customHeight="1" outlineLevel="6" x14ac:dyDescent="0.25">
      <c r="A39" s="18" t="s">
        <v>51</v>
      </c>
      <c r="B39" s="21" t="s">
        <v>50</v>
      </c>
      <c r="C39" s="11">
        <v>235000000</v>
      </c>
      <c r="D39" s="11">
        <v>234999999.87</v>
      </c>
      <c r="E39" s="12">
        <f t="shared" si="0"/>
        <v>99.999999944680852</v>
      </c>
      <c r="F39" s="2"/>
    </row>
    <row r="40" spans="1:6" ht="97.5" customHeight="1" outlineLevel="6" x14ac:dyDescent="0.25">
      <c r="A40" s="18" t="s">
        <v>53</v>
      </c>
      <c r="B40" s="21" t="s">
        <v>52</v>
      </c>
      <c r="C40" s="11">
        <v>42426985.630000003</v>
      </c>
      <c r="D40" s="11">
        <v>42402306.850000001</v>
      </c>
      <c r="E40" s="12">
        <f t="shared" si="0"/>
        <v>99.941832351194535</v>
      </c>
      <c r="F40" s="2"/>
    </row>
    <row r="41" spans="1:6" ht="19.5" customHeight="1" outlineLevel="6" x14ac:dyDescent="0.25">
      <c r="A41" s="18" t="s">
        <v>10</v>
      </c>
      <c r="B41" s="21" t="s">
        <v>54</v>
      </c>
      <c r="C41" s="11">
        <v>31663448.25</v>
      </c>
      <c r="D41" s="11">
        <v>30891438.609999999</v>
      </c>
      <c r="E41" s="12">
        <f t="shared" si="0"/>
        <v>97.561827019266616</v>
      </c>
      <c r="F41" s="2"/>
    </row>
    <row r="42" spans="1:6" ht="31.5" outlineLevel="3" x14ac:dyDescent="0.25">
      <c r="A42" s="19" t="s">
        <v>56</v>
      </c>
      <c r="B42" s="20" t="s">
        <v>55</v>
      </c>
      <c r="C42" s="9">
        <v>86540334.25</v>
      </c>
      <c r="D42" s="9">
        <v>79652274.590000004</v>
      </c>
      <c r="E42" s="10">
        <f t="shared" si="0"/>
        <v>92.040636635280848</v>
      </c>
      <c r="F42" s="2"/>
    </row>
    <row r="43" spans="1:6" ht="48" customHeight="1" outlineLevel="6" x14ac:dyDescent="0.25">
      <c r="A43" s="18" t="s">
        <v>58</v>
      </c>
      <c r="B43" s="21" t="s">
        <v>57</v>
      </c>
      <c r="C43" s="11">
        <v>15930588.6</v>
      </c>
      <c r="D43" s="11">
        <v>13550748.109999999</v>
      </c>
      <c r="E43" s="12">
        <f t="shared" si="0"/>
        <v>85.06118920175993</v>
      </c>
      <c r="F43" s="2"/>
    </row>
    <row r="44" spans="1:6" ht="63.75" customHeight="1" outlineLevel="6" x14ac:dyDescent="0.25">
      <c r="A44" s="18" t="s">
        <v>60</v>
      </c>
      <c r="B44" s="21" t="s">
        <v>59</v>
      </c>
      <c r="C44" s="11">
        <v>67688800</v>
      </c>
      <c r="D44" s="11">
        <v>63190297.350000001</v>
      </c>
      <c r="E44" s="12">
        <f t="shared" ref="E44:E81" si="1">D44/C44*100</f>
        <v>93.35414034522698</v>
      </c>
      <c r="F44" s="2"/>
    </row>
    <row r="45" spans="1:6" ht="66" customHeight="1" outlineLevel="6" x14ac:dyDescent="0.25">
      <c r="A45" s="18" t="s">
        <v>62</v>
      </c>
      <c r="B45" s="21" t="s">
        <v>61</v>
      </c>
      <c r="C45" s="11">
        <v>1506.24</v>
      </c>
      <c r="D45" s="11">
        <v>1152</v>
      </c>
      <c r="E45" s="12">
        <f t="shared" si="1"/>
        <v>76.48183556405354</v>
      </c>
      <c r="F45" s="2"/>
    </row>
    <row r="46" spans="1:6" ht="31.5" customHeight="1" outlineLevel="6" x14ac:dyDescent="0.25">
      <c r="A46" s="18" t="s">
        <v>64</v>
      </c>
      <c r="B46" s="21" t="s">
        <v>63</v>
      </c>
      <c r="C46" s="11">
        <v>2919439.41</v>
      </c>
      <c r="D46" s="11">
        <v>2910077.13</v>
      </c>
      <c r="E46" s="12">
        <f t="shared" si="1"/>
        <v>99.679312406075923</v>
      </c>
      <c r="F46" s="2"/>
    </row>
    <row r="47" spans="1:6" ht="15.75" outlineLevel="3" x14ac:dyDescent="0.25">
      <c r="A47" s="19" t="s">
        <v>66</v>
      </c>
      <c r="B47" s="20" t="s">
        <v>65</v>
      </c>
      <c r="C47" s="9">
        <v>38908050</v>
      </c>
      <c r="D47" s="9">
        <v>38471105.119999997</v>
      </c>
      <c r="E47" s="10">
        <f t="shared" si="1"/>
        <v>98.876980779041872</v>
      </c>
      <c r="F47" s="2"/>
    </row>
    <row r="48" spans="1:6" ht="81" customHeight="1" outlineLevel="6" x14ac:dyDescent="0.25">
      <c r="A48" s="18" t="s">
        <v>68</v>
      </c>
      <c r="B48" s="21" t="s">
        <v>67</v>
      </c>
      <c r="C48" s="11">
        <v>20900000</v>
      </c>
      <c r="D48" s="11">
        <v>20900000</v>
      </c>
      <c r="E48" s="12">
        <f t="shared" si="1"/>
        <v>100</v>
      </c>
      <c r="F48" s="2"/>
    </row>
    <row r="49" spans="1:6" ht="33" customHeight="1" outlineLevel="6" x14ac:dyDescent="0.25">
      <c r="A49" s="18" t="s">
        <v>70</v>
      </c>
      <c r="B49" s="21" t="s">
        <v>69</v>
      </c>
      <c r="C49" s="11">
        <v>18008050</v>
      </c>
      <c r="D49" s="11">
        <v>17571105.120000001</v>
      </c>
      <c r="E49" s="12">
        <f t="shared" si="1"/>
        <v>97.573613578371905</v>
      </c>
      <c r="F49" s="2"/>
    </row>
    <row r="50" spans="1:6" ht="19.5" customHeight="1" outlineLevel="2" x14ac:dyDescent="0.25">
      <c r="A50" s="18" t="s">
        <v>72</v>
      </c>
      <c r="B50" s="21" t="s">
        <v>71</v>
      </c>
      <c r="C50" s="11">
        <v>155106580</v>
      </c>
      <c r="D50" s="11">
        <v>155106580</v>
      </c>
      <c r="E50" s="12">
        <f t="shared" si="1"/>
        <v>100</v>
      </c>
      <c r="F50" s="2"/>
    </row>
    <row r="51" spans="1:6" ht="48.75" customHeight="1" outlineLevel="6" x14ac:dyDescent="0.25">
      <c r="A51" s="18" t="s">
        <v>282</v>
      </c>
      <c r="B51" s="21" t="s">
        <v>283</v>
      </c>
      <c r="C51" s="11">
        <v>155106580</v>
      </c>
      <c r="D51" s="11">
        <v>155106580</v>
      </c>
      <c r="E51" s="12">
        <f t="shared" si="1"/>
        <v>100</v>
      </c>
      <c r="F51" s="2"/>
    </row>
    <row r="52" spans="1:6" ht="51" customHeight="1" outlineLevel="2" x14ac:dyDescent="0.25">
      <c r="A52" s="18" t="s">
        <v>74</v>
      </c>
      <c r="B52" s="21" t="s">
        <v>73</v>
      </c>
      <c r="C52" s="13" t="s">
        <v>278</v>
      </c>
      <c r="D52" s="11">
        <v>-46832.160000000003</v>
      </c>
      <c r="E52" s="12" t="s">
        <v>279</v>
      </c>
      <c r="F52" s="2"/>
    </row>
    <row r="53" spans="1:6" ht="51" customHeight="1" outlineLevel="6" x14ac:dyDescent="0.25">
      <c r="A53" s="18" t="s">
        <v>76</v>
      </c>
      <c r="B53" s="21" t="s">
        <v>75</v>
      </c>
      <c r="C53" s="13" t="s">
        <v>278</v>
      </c>
      <c r="D53" s="11">
        <v>-46832.160000000003</v>
      </c>
      <c r="E53" s="12" t="s">
        <v>279</v>
      </c>
      <c r="F53" s="2"/>
    </row>
    <row r="54" spans="1:6" ht="51" customHeight="1" x14ac:dyDescent="0.25">
      <c r="A54" s="19" t="s">
        <v>284</v>
      </c>
      <c r="B54" s="20" t="s">
        <v>77</v>
      </c>
      <c r="C54" s="9">
        <v>3281379.31</v>
      </c>
      <c r="D54" s="9">
        <v>3281379.31</v>
      </c>
      <c r="E54" s="10">
        <f t="shared" si="1"/>
        <v>100</v>
      </c>
      <c r="F54" s="2"/>
    </row>
    <row r="55" spans="1:6" ht="15.75" outlineLevel="1" x14ac:dyDescent="0.25">
      <c r="A55" s="18" t="s">
        <v>14</v>
      </c>
      <c r="B55" s="21" t="s">
        <v>78</v>
      </c>
      <c r="C55" s="11">
        <v>6870.48</v>
      </c>
      <c r="D55" s="11">
        <v>6870.48</v>
      </c>
      <c r="E55" s="12">
        <f t="shared" si="1"/>
        <v>100</v>
      </c>
      <c r="F55" s="2"/>
    </row>
    <row r="56" spans="1:6" ht="34.5" customHeight="1" outlineLevel="2" x14ac:dyDescent="0.25">
      <c r="A56" s="18" t="s">
        <v>18</v>
      </c>
      <c r="B56" s="21" t="s">
        <v>79</v>
      </c>
      <c r="C56" s="11">
        <v>6870.48</v>
      </c>
      <c r="D56" s="11">
        <v>6870.48</v>
      </c>
      <c r="E56" s="12">
        <f t="shared" si="1"/>
        <v>100</v>
      </c>
      <c r="F56" s="2"/>
    </row>
    <row r="57" spans="1:6" ht="31.5" outlineLevel="6" x14ac:dyDescent="0.25">
      <c r="A57" s="18" t="s">
        <v>24</v>
      </c>
      <c r="B57" s="21" t="s">
        <v>80</v>
      </c>
      <c r="C57" s="11">
        <v>6870.48</v>
      </c>
      <c r="D57" s="11">
        <v>6870.48</v>
      </c>
      <c r="E57" s="12">
        <f t="shared" si="1"/>
        <v>100</v>
      </c>
      <c r="F57" s="2"/>
    </row>
    <row r="58" spans="1:6" ht="15.75" outlineLevel="1" x14ac:dyDescent="0.25">
      <c r="A58" s="18" t="s">
        <v>4</v>
      </c>
      <c r="B58" s="21" t="s">
        <v>81</v>
      </c>
      <c r="C58" s="11">
        <v>3274508.83</v>
      </c>
      <c r="D58" s="11">
        <v>3274508.83</v>
      </c>
      <c r="E58" s="12">
        <f t="shared" si="1"/>
        <v>100</v>
      </c>
      <c r="F58" s="2"/>
    </row>
    <row r="59" spans="1:6" ht="47.25" outlineLevel="2" x14ac:dyDescent="0.25">
      <c r="A59" s="18" t="s">
        <v>6</v>
      </c>
      <c r="B59" s="21" t="s">
        <v>82</v>
      </c>
      <c r="C59" s="11">
        <v>1900000</v>
      </c>
      <c r="D59" s="11">
        <v>1900000</v>
      </c>
      <c r="E59" s="12">
        <f t="shared" si="1"/>
        <v>100</v>
      </c>
      <c r="F59" s="2"/>
    </row>
    <row r="60" spans="1:6" ht="15.75" outlineLevel="3" x14ac:dyDescent="0.25">
      <c r="A60" s="19" t="s">
        <v>66</v>
      </c>
      <c r="B60" s="20" t="s">
        <v>83</v>
      </c>
      <c r="C60" s="9">
        <v>1900000</v>
      </c>
      <c r="D60" s="9">
        <v>1900000</v>
      </c>
      <c r="E60" s="10">
        <f t="shared" si="1"/>
        <v>100</v>
      </c>
      <c r="F60" s="2"/>
    </row>
    <row r="61" spans="1:6" ht="31.5" outlineLevel="6" x14ac:dyDescent="0.25">
      <c r="A61" s="18" t="s">
        <v>70</v>
      </c>
      <c r="B61" s="21" t="s">
        <v>84</v>
      </c>
      <c r="C61" s="11">
        <v>1900000</v>
      </c>
      <c r="D61" s="11">
        <v>1900000</v>
      </c>
      <c r="E61" s="12">
        <f t="shared" si="1"/>
        <v>100</v>
      </c>
      <c r="F61" s="2"/>
    </row>
    <row r="62" spans="1:6" ht="78.75" outlineLevel="2" x14ac:dyDescent="0.25">
      <c r="A62" s="18" t="s">
        <v>86</v>
      </c>
      <c r="B62" s="21" t="s">
        <v>85</v>
      </c>
      <c r="C62" s="11">
        <v>1374508.83</v>
      </c>
      <c r="D62" s="11">
        <v>1374508.83</v>
      </c>
      <c r="E62" s="12">
        <f t="shared" si="1"/>
        <v>100</v>
      </c>
      <c r="F62" s="2"/>
    </row>
    <row r="63" spans="1:6" ht="34.5" customHeight="1" outlineLevel="6" x14ac:dyDescent="0.25">
      <c r="A63" s="18" t="s">
        <v>88</v>
      </c>
      <c r="B63" s="21" t="s">
        <v>87</v>
      </c>
      <c r="C63" s="11">
        <v>157608.19</v>
      </c>
      <c r="D63" s="11">
        <v>157608.19</v>
      </c>
      <c r="E63" s="12">
        <f t="shared" si="1"/>
        <v>100</v>
      </c>
      <c r="F63" s="2"/>
    </row>
    <row r="64" spans="1:6" ht="33" customHeight="1" outlineLevel="6" x14ac:dyDescent="0.25">
      <c r="A64" s="18" t="s">
        <v>90</v>
      </c>
      <c r="B64" s="21" t="s">
        <v>89</v>
      </c>
      <c r="C64" s="11">
        <v>1216900.6399999999</v>
      </c>
      <c r="D64" s="11">
        <v>1216900.6399999999</v>
      </c>
      <c r="E64" s="12">
        <f t="shared" si="1"/>
        <v>100</v>
      </c>
      <c r="F64" s="2"/>
    </row>
    <row r="65" spans="1:6" ht="47.25" x14ac:dyDescent="0.25">
      <c r="A65" s="19" t="s">
        <v>92</v>
      </c>
      <c r="B65" s="20" t="s">
        <v>91</v>
      </c>
      <c r="C65" s="9">
        <v>867548576.69000006</v>
      </c>
      <c r="D65" s="9">
        <v>876911149.89999998</v>
      </c>
      <c r="E65" s="10">
        <f t="shared" si="1"/>
        <v>101.07919872864311</v>
      </c>
      <c r="F65" s="2"/>
    </row>
    <row r="66" spans="1:6" ht="21" customHeight="1" outlineLevel="1" x14ac:dyDescent="0.25">
      <c r="A66" s="18" t="s">
        <v>14</v>
      </c>
      <c r="B66" s="21" t="s">
        <v>93</v>
      </c>
      <c r="C66" s="11">
        <v>121397</v>
      </c>
      <c r="D66" s="11">
        <v>118530.4</v>
      </c>
      <c r="E66" s="12">
        <f t="shared" si="1"/>
        <v>97.638656638961422</v>
      </c>
      <c r="F66" s="2"/>
    </row>
    <row r="67" spans="1:6" ht="32.25" customHeight="1" outlineLevel="2" x14ac:dyDescent="0.25">
      <c r="A67" s="18" t="s">
        <v>18</v>
      </c>
      <c r="B67" s="21" t="s">
        <v>94</v>
      </c>
      <c r="C67" s="11">
        <v>120397</v>
      </c>
      <c r="D67" s="11">
        <v>117530.4</v>
      </c>
      <c r="E67" s="12">
        <f t="shared" si="1"/>
        <v>97.619043663878671</v>
      </c>
      <c r="F67" s="2"/>
    </row>
    <row r="68" spans="1:6" ht="31.5" outlineLevel="6" x14ac:dyDescent="0.25">
      <c r="A68" s="18" t="s">
        <v>24</v>
      </c>
      <c r="B68" s="21" t="s">
        <v>95</v>
      </c>
      <c r="C68" s="11">
        <v>120397</v>
      </c>
      <c r="D68" s="11">
        <v>117530.4</v>
      </c>
      <c r="E68" s="12">
        <f t="shared" si="1"/>
        <v>97.619043663878671</v>
      </c>
      <c r="F68" s="2"/>
    </row>
    <row r="69" spans="1:6" ht="19.5" customHeight="1" outlineLevel="2" x14ac:dyDescent="0.25">
      <c r="A69" s="18" t="s">
        <v>30</v>
      </c>
      <c r="B69" s="21" t="s">
        <v>96</v>
      </c>
      <c r="C69" s="11">
        <v>1000</v>
      </c>
      <c r="D69" s="11">
        <v>1000</v>
      </c>
      <c r="E69" s="12">
        <f t="shared" si="1"/>
        <v>100</v>
      </c>
      <c r="F69" s="2"/>
    </row>
    <row r="70" spans="1:6" ht="78.75" outlineLevel="6" x14ac:dyDescent="0.25">
      <c r="A70" s="18" t="s">
        <v>34</v>
      </c>
      <c r="B70" s="21" t="s">
        <v>97</v>
      </c>
      <c r="C70" s="11">
        <v>1000</v>
      </c>
      <c r="D70" s="11">
        <v>1000</v>
      </c>
      <c r="E70" s="12">
        <f t="shared" si="1"/>
        <v>100</v>
      </c>
      <c r="F70" s="2"/>
    </row>
    <row r="71" spans="1:6" ht="15.75" outlineLevel="1" x14ac:dyDescent="0.25">
      <c r="A71" s="18" t="s">
        <v>4</v>
      </c>
      <c r="B71" s="21" t="s">
        <v>98</v>
      </c>
      <c r="C71" s="11">
        <v>867427179.69000006</v>
      </c>
      <c r="D71" s="11">
        <v>876792619.5</v>
      </c>
      <c r="E71" s="12">
        <f t="shared" si="1"/>
        <v>101.07968023475433</v>
      </c>
      <c r="F71" s="2"/>
    </row>
    <row r="72" spans="1:6" ht="47.25" outlineLevel="2" x14ac:dyDescent="0.25">
      <c r="A72" s="18" t="s">
        <v>6</v>
      </c>
      <c r="B72" s="21" t="s">
        <v>99</v>
      </c>
      <c r="C72" s="11">
        <v>867427179.69000006</v>
      </c>
      <c r="D72" s="11">
        <v>878977575.05999994</v>
      </c>
      <c r="E72" s="12">
        <f t="shared" si="1"/>
        <v>101.33156945510144</v>
      </c>
      <c r="F72" s="2"/>
    </row>
    <row r="73" spans="1:6" ht="31.5" outlineLevel="3" x14ac:dyDescent="0.25">
      <c r="A73" s="19" t="s">
        <v>8</v>
      </c>
      <c r="B73" s="20" t="s">
        <v>100</v>
      </c>
      <c r="C73" s="9">
        <v>110205079.69</v>
      </c>
      <c r="D73" s="9">
        <v>109993325.58</v>
      </c>
      <c r="E73" s="10">
        <f t="shared" si="1"/>
        <v>99.807854492192504</v>
      </c>
      <c r="F73" s="2"/>
    </row>
    <row r="74" spans="1:6" ht="94.5" outlineLevel="6" x14ac:dyDescent="0.25">
      <c r="A74" s="18" t="s">
        <v>102</v>
      </c>
      <c r="B74" s="21" t="s">
        <v>101</v>
      </c>
      <c r="C74" s="11">
        <v>517100</v>
      </c>
      <c r="D74" s="11">
        <v>517100</v>
      </c>
      <c r="E74" s="12">
        <f t="shared" si="1"/>
        <v>100</v>
      </c>
      <c r="F74" s="2"/>
    </row>
    <row r="75" spans="1:6" ht="65.25" customHeight="1" outlineLevel="6" x14ac:dyDescent="0.25">
      <c r="A75" s="18" t="s">
        <v>104</v>
      </c>
      <c r="B75" s="21" t="s">
        <v>103</v>
      </c>
      <c r="C75" s="11">
        <v>20324400</v>
      </c>
      <c r="D75" s="11">
        <v>20324400</v>
      </c>
      <c r="E75" s="12">
        <f t="shared" si="1"/>
        <v>100</v>
      </c>
      <c r="F75" s="2"/>
    </row>
    <row r="76" spans="1:6" ht="64.5" customHeight="1" outlineLevel="6" x14ac:dyDescent="0.25">
      <c r="A76" s="18" t="s">
        <v>106</v>
      </c>
      <c r="B76" s="21" t="s">
        <v>105</v>
      </c>
      <c r="C76" s="11">
        <v>28064000</v>
      </c>
      <c r="D76" s="11">
        <v>28018644.440000001</v>
      </c>
      <c r="E76" s="12">
        <f t="shared" si="1"/>
        <v>99.838385262257702</v>
      </c>
      <c r="F76" s="2"/>
    </row>
    <row r="77" spans="1:6" ht="31.5" outlineLevel="6" x14ac:dyDescent="0.25">
      <c r="A77" s="18" t="s">
        <v>108</v>
      </c>
      <c r="B77" s="21" t="s">
        <v>107</v>
      </c>
      <c r="C77" s="11">
        <v>736071.04</v>
      </c>
      <c r="D77" s="11">
        <v>736071.04</v>
      </c>
      <c r="E77" s="12">
        <f t="shared" si="1"/>
        <v>100</v>
      </c>
      <c r="F77" s="2"/>
    </row>
    <row r="78" spans="1:6" ht="17.25" customHeight="1" outlineLevel="6" x14ac:dyDescent="0.25">
      <c r="A78" s="18" t="s">
        <v>10</v>
      </c>
      <c r="B78" s="21" t="s">
        <v>109</v>
      </c>
      <c r="C78" s="11">
        <v>60563508.649999999</v>
      </c>
      <c r="D78" s="11">
        <v>60397110.100000001</v>
      </c>
      <c r="E78" s="12">
        <f t="shared" si="1"/>
        <v>99.725249488166838</v>
      </c>
      <c r="F78" s="2"/>
    </row>
    <row r="79" spans="1:6" ht="31.5" outlineLevel="3" x14ac:dyDescent="0.25">
      <c r="A79" s="19" t="s">
        <v>56</v>
      </c>
      <c r="B79" s="20" t="s">
        <v>110</v>
      </c>
      <c r="C79" s="9">
        <v>726197000</v>
      </c>
      <c r="D79" s="9">
        <v>739609293.40999997</v>
      </c>
      <c r="E79" s="10">
        <f t="shared" si="1"/>
        <v>101.8469221726336</v>
      </c>
      <c r="F79" s="2"/>
    </row>
    <row r="80" spans="1:6" ht="47.25" outlineLevel="6" x14ac:dyDescent="0.25">
      <c r="A80" s="18" t="s">
        <v>58</v>
      </c>
      <c r="B80" s="21" t="s">
        <v>111</v>
      </c>
      <c r="C80" s="11">
        <v>16308100</v>
      </c>
      <c r="D80" s="11">
        <v>15888521.699999999</v>
      </c>
      <c r="E80" s="12">
        <f t="shared" si="1"/>
        <v>97.427178518650237</v>
      </c>
      <c r="F80" s="2"/>
    </row>
    <row r="81" spans="1:6" ht="81" customHeight="1" outlineLevel="6" x14ac:dyDescent="0.25">
      <c r="A81" s="18" t="s">
        <v>113</v>
      </c>
      <c r="B81" s="21" t="s">
        <v>112</v>
      </c>
      <c r="C81" s="11">
        <v>13714500</v>
      </c>
      <c r="D81" s="11">
        <v>10435171.710000001</v>
      </c>
      <c r="E81" s="12">
        <f t="shared" si="1"/>
        <v>76.088604834299474</v>
      </c>
      <c r="F81" s="2"/>
    </row>
    <row r="82" spans="1:6" ht="15.75" outlineLevel="6" x14ac:dyDescent="0.25">
      <c r="A82" s="18" t="s">
        <v>115</v>
      </c>
      <c r="B82" s="21" t="s">
        <v>114</v>
      </c>
      <c r="C82" s="11">
        <v>696174400</v>
      </c>
      <c r="D82" s="11">
        <v>713285600</v>
      </c>
      <c r="E82" s="12">
        <f t="shared" ref="E82:E125" si="2">D82/C82*100</f>
        <v>102.45788986208053</v>
      </c>
      <c r="F82" s="2"/>
    </row>
    <row r="83" spans="1:6" ht="15.75" outlineLevel="3" x14ac:dyDescent="0.25">
      <c r="A83" s="19" t="s">
        <v>66</v>
      </c>
      <c r="B83" s="20" t="s">
        <v>116</v>
      </c>
      <c r="C83" s="9">
        <v>31025100</v>
      </c>
      <c r="D83" s="9">
        <v>29374956.07</v>
      </c>
      <c r="E83" s="10">
        <f t="shared" si="2"/>
        <v>94.681261526957201</v>
      </c>
      <c r="F83" s="2"/>
    </row>
    <row r="84" spans="1:6" ht="83.25" customHeight="1" outlineLevel="6" x14ac:dyDescent="0.25">
      <c r="A84" s="18" t="s">
        <v>118</v>
      </c>
      <c r="B84" s="21" t="s">
        <v>117</v>
      </c>
      <c r="C84" s="11">
        <v>3205300</v>
      </c>
      <c r="D84" s="11">
        <v>3205300</v>
      </c>
      <c r="E84" s="12">
        <f t="shared" si="2"/>
        <v>100</v>
      </c>
      <c r="F84" s="2"/>
    </row>
    <row r="85" spans="1:6" ht="127.5" customHeight="1" outlineLevel="6" x14ac:dyDescent="0.25">
      <c r="A85" s="18" t="s">
        <v>120</v>
      </c>
      <c r="B85" s="21" t="s">
        <v>119</v>
      </c>
      <c r="C85" s="11">
        <v>26232700</v>
      </c>
      <c r="D85" s="11">
        <v>25639772.199999999</v>
      </c>
      <c r="E85" s="12">
        <f t="shared" si="2"/>
        <v>97.739737808155468</v>
      </c>
      <c r="F85" s="2"/>
    </row>
    <row r="86" spans="1:6" ht="31.5" outlineLevel="6" x14ac:dyDescent="0.25">
      <c r="A86" s="18" t="s">
        <v>70</v>
      </c>
      <c r="B86" s="21" t="s">
        <v>121</v>
      </c>
      <c r="C86" s="11">
        <v>1587100</v>
      </c>
      <c r="D86" s="11">
        <v>529883.87</v>
      </c>
      <c r="E86" s="12">
        <f t="shared" si="2"/>
        <v>33.386923949341565</v>
      </c>
      <c r="F86" s="2"/>
    </row>
    <row r="87" spans="1:6" ht="78.75" outlineLevel="2" x14ac:dyDescent="0.25">
      <c r="A87" s="18" t="s">
        <v>86</v>
      </c>
      <c r="B87" s="21" t="s">
        <v>122</v>
      </c>
      <c r="C87" s="13" t="s">
        <v>278</v>
      </c>
      <c r="D87" s="11">
        <v>379527.81</v>
      </c>
      <c r="E87" s="12" t="s">
        <v>279</v>
      </c>
      <c r="F87" s="2"/>
    </row>
    <row r="88" spans="1:6" ht="30.75" customHeight="1" outlineLevel="6" x14ac:dyDescent="0.25">
      <c r="A88" s="18" t="s">
        <v>88</v>
      </c>
      <c r="B88" s="21" t="s">
        <v>123</v>
      </c>
      <c r="C88" s="13" t="s">
        <v>278</v>
      </c>
      <c r="D88" s="11">
        <v>257624.54</v>
      </c>
      <c r="E88" s="12" t="s">
        <v>279</v>
      </c>
      <c r="F88" s="2"/>
    </row>
    <row r="89" spans="1:6" ht="33" customHeight="1" outlineLevel="6" x14ac:dyDescent="0.25">
      <c r="A89" s="18" t="s">
        <v>90</v>
      </c>
      <c r="B89" s="21" t="s">
        <v>124</v>
      </c>
      <c r="C89" s="13" t="s">
        <v>278</v>
      </c>
      <c r="D89" s="11">
        <v>121903.27</v>
      </c>
      <c r="E89" s="12" t="s">
        <v>279</v>
      </c>
      <c r="F89" s="2"/>
    </row>
    <row r="90" spans="1:6" ht="47.25" outlineLevel="2" x14ac:dyDescent="0.25">
      <c r="A90" s="18" t="s">
        <v>74</v>
      </c>
      <c r="B90" s="21" t="s">
        <v>125</v>
      </c>
      <c r="C90" s="13" t="s">
        <v>278</v>
      </c>
      <c r="D90" s="11">
        <v>-2564483.37</v>
      </c>
      <c r="E90" s="12" t="s">
        <v>279</v>
      </c>
      <c r="F90" s="2"/>
    </row>
    <row r="91" spans="1:6" ht="47.25" outlineLevel="6" x14ac:dyDescent="0.25">
      <c r="A91" s="18" t="s">
        <v>76</v>
      </c>
      <c r="B91" s="21" t="s">
        <v>126</v>
      </c>
      <c r="C91" s="13" t="s">
        <v>278</v>
      </c>
      <c r="D91" s="11">
        <v>-2564483.37</v>
      </c>
      <c r="E91" s="12" t="s">
        <v>279</v>
      </c>
      <c r="F91" s="2"/>
    </row>
    <row r="92" spans="1:6" ht="33" customHeight="1" x14ac:dyDescent="0.25">
      <c r="A92" s="14" t="s">
        <v>285</v>
      </c>
      <c r="B92" s="20" t="s">
        <v>127</v>
      </c>
      <c r="C92" s="9">
        <v>21209676.59</v>
      </c>
      <c r="D92" s="9">
        <v>21209676.77</v>
      </c>
      <c r="E92" s="10">
        <f t="shared" si="2"/>
        <v>100.00000084866923</v>
      </c>
      <c r="F92" s="2"/>
    </row>
    <row r="93" spans="1:6" ht="15.75" outlineLevel="1" x14ac:dyDescent="0.25">
      <c r="A93" s="18" t="s">
        <v>14</v>
      </c>
      <c r="B93" s="21" t="s">
        <v>128</v>
      </c>
      <c r="C93" s="11">
        <v>21209676.59</v>
      </c>
      <c r="D93" s="11">
        <v>21209676.77</v>
      </c>
      <c r="E93" s="12">
        <f t="shared" si="2"/>
        <v>100.00000084866923</v>
      </c>
      <c r="F93" s="2"/>
    </row>
    <row r="94" spans="1:6" ht="31.5" outlineLevel="2" x14ac:dyDescent="0.25">
      <c r="A94" s="18" t="s">
        <v>130</v>
      </c>
      <c r="B94" s="21" t="s">
        <v>129</v>
      </c>
      <c r="C94" s="11">
        <v>21209676.59</v>
      </c>
      <c r="D94" s="11">
        <v>21209676.77</v>
      </c>
      <c r="E94" s="12">
        <f t="shared" si="2"/>
        <v>100.00000084866923</v>
      </c>
      <c r="F94" s="2"/>
    </row>
    <row r="95" spans="1:6" ht="31.5" outlineLevel="6" x14ac:dyDescent="0.25">
      <c r="A95" s="18" t="s">
        <v>132</v>
      </c>
      <c r="B95" s="21" t="s">
        <v>131</v>
      </c>
      <c r="C95" s="11">
        <v>903524.46</v>
      </c>
      <c r="D95" s="11">
        <v>903524.63</v>
      </c>
      <c r="E95" s="12">
        <f t="shared" si="2"/>
        <v>100.00001881520728</v>
      </c>
      <c r="F95" s="2"/>
    </row>
    <row r="96" spans="1:6" ht="28.5" customHeight="1" outlineLevel="6" x14ac:dyDescent="0.25">
      <c r="A96" s="18" t="s">
        <v>134</v>
      </c>
      <c r="B96" s="21" t="s">
        <v>133</v>
      </c>
      <c r="C96" s="11">
        <v>9151985.4800000004</v>
      </c>
      <c r="D96" s="11">
        <v>9151985.4800000004</v>
      </c>
      <c r="E96" s="12">
        <f t="shared" si="2"/>
        <v>100</v>
      </c>
      <c r="F96" s="2"/>
    </row>
    <row r="97" spans="1:6" ht="15.75" outlineLevel="6" x14ac:dyDescent="0.25">
      <c r="A97" s="18" t="s">
        <v>136</v>
      </c>
      <c r="B97" s="21" t="s">
        <v>135</v>
      </c>
      <c r="C97" s="11">
        <v>11154166.65</v>
      </c>
      <c r="D97" s="11">
        <v>11154166.66</v>
      </c>
      <c r="E97" s="12">
        <f t="shared" si="2"/>
        <v>100.0000000896526</v>
      </c>
      <c r="F97" s="2"/>
    </row>
    <row r="98" spans="1:6" ht="31.5" x14ac:dyDescent="0.25">
      <c r="A98" s="14" t="s">
        <v>286</v>
      </c>
      <c r="B98" s="20" t="s">
        <v>137</v>
      </c>
      <c r="C98" s="9">
        <v>1214970683.9200001</v>
      </c>
      <c r="D98" s="9">
        <v>1214521169.0899999</v>
      </c>
      <c r="E98" s="10">
        <f t="shared" si="2"/>
        <v>99.963002001945441</v>
      </c>
      <c r="F98" s="2"/>
    </row>
    <row r="99" spans="1:6" ht="15.75" outlineLevel="1" x14ac:dyDescent="0.25">
      <c r="A99" s="18" t="s">
        <v>14</v>
      </c>
      <c r="B99" s="21" t="s">
        <v>138</v>
      </c>
      <c r="C99" s="11">
        <v>1214970683.9200001</v>
      </c>
      <c r="D99" s="11">
        <v>1214521169.0899999</v>
      </c>
      <c r="E99" s="12">
        <f t="shared" si="2"/>
        <v>99.963002001945441</v>
      </c>
      <c r="F99" s="2"/>
    </row>
    <row r="100" spans="1:6" ht="15.75" outlineLevel="2" x14ac:dyDescent="0.25">
      <c r="A100" s="18" t="s">
        <v>140</v>
      </c>
      <c r="B100" s="21" t="s">
        <v>139</v>
      </c>
      <c r="C100" s="11">
        <v>1037717643.92</v>
      </c>
      <c r="D100" s="11">
        <v>1046337188.59</v>
      </c>
      <c r="E100" s="12">
        <f t="shared" si="2"/>
        <v>100.83062523996793</v>
      </c>
      <c r="F100" s="2"/>
    </row>
    <row r="101" spans="1:6" ht="16.5" customHeight="1" outlineLevel="4" x14ac:dyDescent="0.25">
      <c r="A101" s="18" t="s">
        <v>142</v>
      </c>
      <c r="B101" s="21" t="s">
        <v>141</v>
      </c>
      <c r="C101" s="11">
        <v>1037717643.92</v>
      </c>
      <c r="D101" s="11">
        <v>1046337188.59</v>
      </c>
      <c r="E101" s="12">
        <f t="shared" si="2"/>
        <v>100.83062523996793</v>
      </c>
      <c r="F101" s="2"/>
    </row>
    <row r="102" spans="1:6" ht="100.5" customHeight="1" outlineLevel="6" x14ac:dyDescent="0.25">
      <c r="A102" s="18" t="s">
        <v>348</v>
      </c>
      <c r="B102" s="21" t="s">
        <v>143</v>
      </c>
      <c r="C102" s="11">
        <v>1018371722.92</v>
      </c>
      <c r="D102" s="11">
        <v>1022684465.17</v>
      </c>
      <c r="E102" s="12">
        <f t="shared" si="2"/>
        <v>100.42349391218698</v>
      </c>
      <c r="F102" s="2"/>
    </row>
    <row r="103" spans="1:6" ht="110.25" outlineLevel="6" x14ac:dyDescent="0.25">
      <c r="A103" s="18" t="s">
        <v>145</v>
      </c>
      <c r="B103" s="21" t="s">
        <v>144</v>
      </c>
      <c r="C103" s="11">
        <v>1184236</v>
      </c>
      <c r="D103" s="11">
        <v>1164464.8700000001</v>
      </c>
      <c r="E103" s="12">
        <f t="shared" si="2"/>
        <v>98.330473824474183</v>
      </c>
      <c r="F103" s="2"/>
    </row>
    <row r="104" spans="1:6" ht="47.25" outlineLevel="6" x14ac:dyDescent="0.25">
      <c r="A104" s="18" t="s">
        <v>147</v>
      </c>
      <c r="B104" s="21" t="s">
        <v>146</v>
      </c>
      <c r="C104" s="11">
        <v>3249989</v>
      </c>
      <c r="D104" s="11">
        <v>3377415.55</v>
      </c>
      <c r="E104" s="12">
        <f t="shared" si="2"/>
        <v>103.92083019357912</v>
      </c>
      <c r="F104" s="2"/>
    </row>
    <row r="105" spans="1:6" ht="94.5" outlineLevel="6" x14ac:dyDescent="0.25">
      <c r="A105" s="18" t="s">
        <v>149</v>
      </c>
      <c r="B105" s="21" t="s">
        <v>148</v>
      </c>
      <c r="C105" s="11">
        <v>32188</v>
      </c>
      <c r="D105" s="11">
        <v>83846.64</v>
      </c>
      <c r="E105" s="12">
        <f t="shared" si="2"/>
        <v>260.49036908164533</v>
      </c>
      <c r="F105" s="2"/>
    </row>
    <row r="106" spans="1:6" ht="129" customHeight="1" outlineLevel="6" x14ac:dyDescent="0.25">
      <c r="A106" s="18" t="s">
        <v>151</v>
      </c>
      <c r="B106" s="21" t="s">
        <v>150</v>
      </c>
      <c r="C106" s="11">
        <v>6983190</v>
      </c>
      <c r="D106" s="11">
        <v>10750043.1</v>
      </c>
      <c r="E106" s="12">
        <f t="shared" si="2"/>
        <v>153.94172434088145</v>
      </c>
      <c r="F106" s="2"/>
    </row>
    <row r="107" spans="1:6" ht="48" customHeight="1" outlineLevel="6" x14ac:dyDescent="0.25">
      <c r="A107" s="18" t="s">
        <v>153</v>
      </c>
      <c r="B107" s="21" t="s">
        <v>152</v>
      </c>
      <c r="C107" s="11">
        <v>2468678</v>
      </c>
      <c r="D107" s="11">
        <v>2468677.5</v>
      </c>
      <c r="E107" s="12">
        <f t="shared" si="2"/>
        <v>99.999979746244748</v>
      </c>
      <c r="F107" s="2"/>
    </row>
    <row r="108" spans="1:6" ht="48.75" customHeight="1" outlineLevel="6" x14ac:dyDescent="0.25">
      <c r="A108" s="18" t="s">
        <v>155</v>
      </c>
      <c r="B108" s="21" t="s">
        <v>154</v>
      </c>
      <c r="C108" s="11">
        <v>5427640</v>
      </c>
      <c r="D108" s="11">
        <v>5808275.7599999998</v>
      </c>
      <c r="E108" s="12">
        <f t="shared" si="2"/>
        <v>107.01291463693244</v>
      </c>
      <c r="F108" s="2"/>
    </row>
    <row r="109" spans="1:6" ht="36.75" customHeight="1" outlineLevel="2" x14ac:dyDescent="0.25">
      <c r="A109" s="18" t="s">
        <v>157</v>
      </c>
      <c r="B109" s="21" t="s">
        <v>156</v>
      </c>
      <c r="C109" s="11">
        <v>8618236</v>
      </c>
      <c r="D109" s="11">
        <v>8841348.0099999998</v>
      </c>
      <c r="E109" s="12">
        <f t="shared" si="2"/>
        <v>102.58883616090347</v>
      </c>
      <c r="F109" s="2"/>
    </row>
    <row r="110" spans="1:6" ht="111.75" customHeight="1" outlineLevel="6" x14ac:dyDescent="0.25">
      <c r="A110" s="18" t="s">
        <v>159</v>
      </c>
      <c r="B110" s="21" t="s">
        <v>158</v>
      </c>
      <c r="C110" s="11">
        <v>4482352</v>
      </c>
      <c r="D110" s="11">
        <v>4581184.33</v>
      </c>
      <c r="E110" s="12">
        <f t="shared" si="2"/>
        <v>102.20492121100708</v>
      </c>
      <c r="F110" s="2"/>
    </row>
    <row r="111" spans="1:6" ht="129" customHeight="1" outlineLevel="6" x14ac:dyDescent="0.25">
      <c r="A111" s="18" t="s">
        <v>161</v>
      </c>
      <c r="B111" s="21" t="s">
        <v>160</v>
      </c>
      <c r="C111" s="11">
        <v>22321</v>
      </c>
      <c r="D111" s="11">
        <v>23927.07</v>
      </c>
      <c r="E111" s="12">
        <f t="shared" si="2"/>
        <v>107.19533175036962</v>
      </c>
      <c r="F111" s="2"/>
    </row>
    <row r="112" spans="1:6" ht="113.25" customHeight="1" outlineLevel="6" x14ac:dyDescent="0.25">
      <c r="A112" s="18" t="s">
        <v>163</v>
      </c>
      <c r="B112" s="21" t="s">
        <v>162</v>
      </c>
      <c r="C112" s="11">
        <v>4652886</v>
      </c>
      <c r="D112" s="11">
        <v>4735011.4800000004</v>
      </c>
      <c r="E112" s="12">
        <f t="shared" si="2"/>
        <v>101.76504388888961</v>
      </c>
      <c r="F112" s="2"/>
    </row>
    <row r="113" spans="1:6" ht="113.25" customHeight="1" outlineLevel="6" x14ac:dyDescent="0.25">
      <c r="A113" s="18" t="s">
        <v>165</v>
      </c>
      <c r="B113" s="21" t="s">
        <v>164</v>
      </c>
      <c r="C113" s="11">
        <v>-539323</v>
      </c>
      <c r="D113" s="11">
        <v>-498774.87</v>
      </c>
      <c r="E113" s="12">
        <f t="shared" si="2"/>
        <v>92.481661267922931</v>
      </c>
      <c r="F113" s="2"/>
    </row>
    <row r="114" spans="1:6" ht="15.75" outlineLevel="2" x14ac:dyDescent="0.25">
      <c r="A114" s="18" t="s">
        <v>167</v>
      </c>
      <c r="B114" s="21" t="s">
        <v>166</v>
      </c>
      <c r="C114" s="11">
        <v>85677108</v>
      </c>
      <c r="D114" s="11">
        <v>80329696.840000004</v>
      </c>
      <c r="E114" s="12">
        <f t="shared" si="2"/>
        <v>93.75864652200913</v>
      </c>
      <c r="F114" s="2"/>
    </row>
    <row r="115" spans="1:6" ht="31.5" outlineLevel="4" x14ac:dyDescent="0.25">
      <c r="A115" s="18" t="s">
        <v>169</v>
      </c>
      <c r="B115" s="21" t="s">
        <v>168</v>
      </c>
      <c r="C115" s="11">
        <v>85293934</v>
      </c>
      <c r="D115" s="11">
        <v>80243239.159999996</v>
      </c>
      <c r="E115" s="12">
        <f t="shared" si="2"/>
        <v>94.078482955188818</v>
      </c>
      <c r="F115" s="2"/>
    </row>
    <row r="116" spans="1:6" ht="31.5" outlineLevel="6" x14ac:dyDescent="0.25">
      <c r="A116" s="18" t="s">
        <v>171</v>
      </c>
      <c r="B116" s="21" t="s">
        <v>170</v>
      </c>
      <c r="C116" s="11">
        <v>68443989</v>
      </c>
      <c r="D116" s="11">
        <v>63921792.18</v>
      </c>
      <c r="E116" s="12">
        <f t="shared" si="2"/>
        <v>93.392850291060626</v>
      </c>
      <c r="F116" s="2"/>
    </row>
    <row r="117" spans="1:6" ht="47.25" outlineLevel="6" x14ac:dyDescent="0.25">
      <c r="A117" s="18" t="s">
        <v>173</v>
      </c>
      <c r="B117" s="21" t="s">
        <v>172</v>
      </c>
      <c r="C117" s="13" t="s">
        <v>278</v>
      </c>
      <c r="D117" s="11">
        <v>5.77</v>
      </c>
      <c r="E117" s="12" t="s">
        <v>279</v>
      </c>
      <c r="F117" s="2"/>
    </row>
    <row r="118" spans="1:6" ht="63" outlineLevel="6" x14ac:dyDescent="0.25">
      <c r="A118" s="18" t="s">
        <v>175</v>
      </c>
      <c r="B118" s="21" t="s">
        <v>174</v>
      </c>
      <c r="C118" s="11">
        <v>16849945</v>
      </c>
      <c r="D118" s="11">
        <v>16321090.970000001</v>
      </c>
      <c r="E118" s="12">
        <f t="shared" si="2"/>
        <v>96.861390170709754</v>
      </c>
      <c r="F118" s="2"/>
    </row>
    <row r="119" spans="1:6" ht="63" outlineLevel="6" x14ac:dyDescent="0.25">
      <c r="A119" s="18" t="s">
        <v>177</v>
      </c>
      <c r="B119" s="21" t="s">
        <v>176</v>
      </c>
      <c r="C119" s="13" t="s">
        <v>278</v>
      </c>
      <c r="D119" s="11">
        <v>349.97</v>
      </c>
      <c r="E119" s="12" t="s">
        <v>279</v>
      </c>
      <c r="F119" s="2"/>
    </row>
    <row r="120" spans="1:6" ht="47.25" outlineLevel="6" x14ac:dyDescent="0.25">
      <c r="A120" s="18" t="s">
        <v>179</v>
      </c>
      <c r="B120" s="21" t="s">
        <v>178</v>
      </c>
      <c r="C120" s="13" t="s">
        <v>278</v>
      </c>
      <c r="D120" s="11">
        <v>0.27</v>
      </c>
      <c r="E120" s="12" t="s">
        <v>279</v>
      </c>
      <c r="F120" s="2"/>
    </row>
    <row r="121" spans="1:6" ht="31.5" outlineLevel="4" x14ac:dyDescent="0.25">
      <c r="A121" s="18" t="s">
        <v>181</v>
      </c>
      <c r="B121" s="21" t="s">
        <v>180</v>
      </c>
      <c r="C121" s="13" t="s">
        <v>278</v>
      </c>
      <c r="D121" s="11">
        <v>-30341.57</v>
      </c>
      <c r="E121" s="12" t="s">
        <v>279</v>
      </c>
      <c r="F121" s="2"/>
    </row>
    <row r="122" spans="1:6" ht="31.5" outlineLevel="6" x14ac:dyDescent="0.25">
      <c r="A122" s="18" t="s">
        <v>183</v>
      </c>
      <c r="B122" s="21" t="s">
        <v>182</v>
      </c>
      <c r="C122" s="13" t="s">
        <v>278</v>
      </c>
      <c r="D122" s="11">
        <v>-31568.720000000001</v>
      </c>
      <c r="E122" s="12" t="s">
        <v>279</v>
      </c>
      <c r="F122" s="2"/>
    </row>
    <row r="123" spans="1:6" ht="47.25" outlineLevel="6" x14ac:dyDescent="0.25">
      <c r="A123" s="18" t="s">
        <v>185</v>
      </c>
      <c r="B123" s="21" t="s">
        <v>184</v>
      </c>
      <c r="C123" s="13" t="s">
        <v>278</v>
      </c>
      <c r="D123" s="11">
        <v>1227.1500000000001</v>
      </c>
      <c r="E123" s="12" t="s">
        <v>279</v>
      </c>
      <c r="F123" s="2"/>
    </row>
    <row r="124" spans="1:6" ht="47.25" outlineLevel="6" x14ac:dyDescent="0.25">
      <c r="A124" s="18" t="s">
        <v>187</v>
      </c>
      <c r="B124" s="21" t="s">
        <v>186</v>
      </c>
      <c r="C124" s="11">
        <v>383174</v>
      </c>
      <c r="D124" s="11">
        <v>116799.25</v>
      </c>
      <c r="E124" s="12">
        <f t="shared" si="2"/>
        <v>30.482039491197209</v>
      </c>
      <c r="F124" s="2"/>
    </row>
    <row r="125" spans="1:6" ht="15.75" outlineLevel="2" x14ac:dyDescent="0.25">
      <c r="A125" s="18" t="s">
        <v>189</v>
      </c>
      <c r="B125" s="21" t="s">
        <v>188</v>
      </c>
      <c r="C125" s="11">
        <v>71931976</v>
      </c>
      <c r="D125" s="11">
        <v>70666423.079999998</v>
      </c>
      <c r="E125" s="12">
        <f t="shared" si="2"/>
        <v>98.240625393079711</v>
      </c>
      <c r="F125" s="2"/>
    </row>
    <row r="126" spans="1:6" ht="47.25" outlineLevel="6" x14ac:dyDescent="0.25">
      <c r="A126" s="18" t="s">
        <v>191</v>
      </c>
      <c r="B126" s="21" t="s">
        <v>190</v>
      </c>
      <c r="C126" s="11">
        <v>18655404</v>
      </c>
      <c r="D126" s="11">
        <v>19795189.309999999</v>
      </c>
      <c r="E126" s="12">
        <f t="shared" ref="E126:E184" si="3">D126/C126*100</f>
        <v>106.10967905063862</v>
      </c>
      <c r="F126" s="2"/>
    </row>
    <row r="127" spans="1:6" ht="15.75" outlineLevel="4" x14ac:dyDescent="0.25">
      <c r="A127" s="18" t="s">
        <v>193</v>
      </c>
      <c r="B127" s="21" t="s">
        <v>192</v>
      </c>
      <c r="C127" s="11">
        <v>53276572</v>
      </c>
      <c r="D127" s="11">
        <v>50871233.770000003</v>
      </c>
      <c r="E127" s="12">
        <f t="shared" si="3"/>
        <v>95.485185814883138</v>
      </c>
      <c r="F127" s="2"/>
    </row>
    <row r="128" spans="1:6" ht="36" customHeight="1" outlineLevel="6" x14ac:dyDescent="0.25">
      <c r="A128" s="18" t="s">
        <v>195</v>
      </c>
      <c r="B128" s="21" t="s">
        <v>194</v>
      </c>
      <c r="C128" s="11">
        <v>52091407</v>
      </c>
      <c r="D128" s="11">
        <v>49276383.140000001</v>
      </c>
      <c r="E128" s="12">
        <f t="shared" si="3"/>
        <v>94.595991887875101</v>
      </c>
      <c r="F128" s="2"/>
    </row>
    <row r="129" spans="1:6" ht="47.25" outlineLevel="6" x14ac:dyDescent="0.25">
      <c r="A129" s="18" t="s">
        <v>197</v>
      </c>
      <c r="B129" s="21" t="s">
        <v>196</v>
      </c>
      <c r="C129" s="11">
        <v>1185165</v>
      </c>
      <c r="D129" s="11">
        <v>1594850.63</v>
      </c>
      <c r="E129" s="12">
        <f t="shared" si="3"/>
        <v>134.56781376432815</v>
      </c>
      <c r="F129" s="2"/>
    </row>
    <row r="130" spans="1:6" ht="15.75" outlineLevel="2" x14ac:dyDescent="0.25">
      <c r="A130" s="18" t="s">
        <v>16</v>
      </c>
      <c r="B130" s="21" t="s">
        <v>198</v>
      </c>
      <c r="C130" s="11">
        <v>11013870</v>
      </c>
      <c r="D130" s="11">
        <v>8334662.5700000003</v>
      </c>
      <c r="E130" s="12">
        <f t="shared" si="3"/>
        <v>75.674241388358496</v>
      </c>
      <c r="F130" s="2"/>
    </row>
    <row r="131" spans="1:6" ht="47.25" outlineLevel="6" x14ac:dyDescent="0.25">
      <c r="A131" s="18" t="s">
        <v>200</v>
      </c>
      <c r="B131" s="21" t="s">
        <v>199</v>
      </c>
      <c r="C131" s="11">
        <v>11013870</v>
      </c>
      <c r="D131" s="11">
        <v>8334662.5700000003</v>
      </c>
      <c r="E131" s="12">
        <f t="shared" si="3"/>
        <v>75.674241388358496</v>
      </c>
      <c r="F131" s="2"/>
    </row>
    <row r="132" spans="1:6" ht="15.75" outlineLevel="2" x14ac:dyDescent="0.25">
      <c r="A132" s="18" t="s">
        <v>30</v>
      </c>
      <c r="B132" s="21" t="s">
        <v>201</v>
      </c>
      <c r="C132" s="11">
        <v>11850</v>
      </c>
      <c r="D132" s="11">
        <v>11850</v>
      </c>
      <c r="E132" s="12">
        <f t="shared" si="3"/>
        <v>100</v>
      </c>
      <c r="F132" s="2"/>
    </row>
    <row r="133" spans="1:6" ht="78.75" outlineLevel="6" x14ac:dyDescent="0.25">
      <c r="A133" s="18" t="s">
        <v>203</v>
      </c>
      <c r="B133" s="21" t="s">
        <v>202</v>
      </c>
      <c r="C133" s="11">
        <v>11850</v>
      </c>
      <c r="D133" s="11">
        <v>11850</v>
      </c>
      <c r="E133" s="12">
        <f t="shared" si="3"/>
        <v>100</v>
      </c>
      <c r="F133" s="2"/>
    </row>
    <row r="134" spans="1:6" ht="31.5" x14ac:dyDescent="0.25">
      <c r="A134" s="19" t="s">
        <v>349</v>
      </c>
      <c r="B134" s="20" t="s">
        <v>204</v>
      </c>
      <c r="C134" s="9">
        <v>228824</v>
      </c>
      <c r="D134" s="9">
        <v>228824</v>
      </c>
      <c r="E134" s="10">
        <f t="shared" si="3"/>
        <v>100</v>
      </c>
      <c r="F134" s="2"/>
    </row>
    <row r="135" spans="1:6" ht="15.75" outlineLevel="1" x14ac:dyDescent="0.25">
      <c r="A135" s="18" t="s">
        <v>14</v>
      </c>
      <c r="B135" s="21" t="s">
        <v>205</v>
      </c>
      <c r="C135" s="11">
        <v>228824</v>
      </c>
      <c r="D135" s="11">
        <v>228824</v>
      </c>
      <c r="E135" s="12">
        <f t="shared" si="3"/>
        <v>100</v>
      </c>
      <c r="F135" s="2"/>
    </row>
    <row r="136" spans="1:6" ht="15.75" outlineLevel="2" x14ac:dyDescent="0.25">
      <c r="A136" s="18" t="s">
        <v>30</v>
      </c>
      <c r="B136" s="21" t="s">
        <v>206</v>
      </c>
      <c r="C136" s="11">
        <v>228824</v>
      </c>
      <c r="D136" s="11">
        <v>228824</v>
      </c>
      <c r="E136" s="12">
        <f t="shared" si="3"/>
        <v>100</v>
      </c>
      <c r="F136" s="2"/>
    </row>
    <row r="137" spans="1:6" ht="110.25" outlineLevel="6" x14ac:dyDescent="0.25">
      <c r="A137" s="18" t="s">
        <v>208</v>
      </c>
      <c r="B137" s="21" t="s">
        <v>207</v>
      </c>
      <c r="C137" s="11">
        <v>228824</v>
      </c>
      <c r="D137" s="11">
        <v>228824</v>
      </c>
      <c r="E137" s="12">
        <f t="shared" si="3"/>
        <v>100</v>
      </c>
      <c r="F137" s="2"/>
    </row>
    <row r="138" spans="1:6" ht="19.5" customHeight="1" x14ac:dyDescent="0.25">
      <c r="A138" s="19" t="s">
        <v>210</v>
      </c>
      <c r="B138" s="20" t="s">
        <v>209</v>
      </c>
      <c r="C138" s="9">
        <v>552072</v>
      </c>
      <c r="D138" s="9">
        <v>516988.88</v>
      </c>
      <c r="E138" s="10">
        <f t="shared" si="3"/>
        <v>93.64519120694402</v>
      </c>
      <c r="F138" s="2"/>
    </row>
    <row r="139" spans="1:6" ht="15.75" outlineLevel="1" x14ac:dyDescent="0.25">
      <c r="A139" s="18" t="s">
        <v>14</v>
      </c>
      <c r="B139" s="21" t="s">
        <v>211</v>
      </c>
      <c r="C139" s="11">
        <v>552072</v>
      </c>
      <c r="D139" s="11">
        <v>516988.88</v>
      </c>
      <c r="E139" s="12">
        <f t="shared" si="3"/>
        <v>93.64519120694402</v>
      </c>
      <c r="F139" s="2"/>
    </row>
    <row r="140" spans="1:6" ht="15.75" outlineLevel="2" x14ac:dyDescent="0.25">
      <c r="A140" s="18" t="s">
        <v>30</v>
      </c>
      <c r="B140" s="21" t="s">
        <v>212</v>
      </c>
      <c r="C140" s="11">
        <v>552072</v>
      </c>
      <c r="D140" s="11">
        <v>516988.88</v>
      </c>
      <c r="E140" s="12">
        <f>D140/C140*100</f>
        <v>93.64519120694402</v>
      </c>
      <c r="F140" s="2"/>
    </row>
    <row r="141" spans="1:6" ht="82.5" customHeight="1" outlineLevel="4" x14ac:dyDescent="0.25">
      <c r="A141" s="22" t="s">
        <v>287</v>
      </c>
      <c r="B141" s="21" t="s">
        <v>288</v>
      </c>
      <c r="C141" s="11">
        <v>4500</v>
      </c>
      <c r="D141" s="11">
        <v>4500</v>
      </c>
      <c r="E141" s="12">
        <f t="shared" ref="E141:E162" si="4">D141/C141*100</f>
        <v>100</v>
      </c>
      <c r="F141" s="2"/>
    </row>
    <row r="142" spans="1:6" ht="189" outlineLevel="5" x14ac:dyDescent="0.25">
      <c r="A142" s="22" t="s">
        <v>289</v>
      </c>
      <c r="B142" s="21" t="s">
        <v>290</v>
      </c>
      <c r="C142" s="11">
        <v>10000</v>
      </c>
      <c r="D142" s="11">
        <v>12000</v>
      </c>
      <c r="E142" s="12">
        <f t="shared" si="4"/>
        <v>120</v>
      </c>
      <c r="F142" s="2"/>
    </row>
    <row r="143" spans="1:6" ht="144" customHeight="1" outlineLevel="6" x14ac:dyDescent="0.25">
      <c r="A143" s="22" t="s">
        <v>291</v>
      </c>
      <c r="B143" s="21" t="s">
        <v>292</v>
      </c>
      <c r="C143" s="11">
        <v>19898</v>
      </c>
      <c r="D143" s="11">
        <v>19897.310000000001</v>
      </c>
      <c r="E143" s="12">
        <f t="shared" si="4"/>
        <v>99.996532314805521</v>
      </c>
      <c r="F143" s="2"/>
    </row>
    <row r="144" spans="1:6" ht="110.25" outlineLevel="6" x14ac:dyDescent="0.25">
      <c r="A144" s="22" t="s">
        <v>293</v>
      </c>
      <c r="B144" s="21" t="s">
        <v>294</v>
      </c>
      <c r="C144" s="11">
        <v>52000</v>
      </c>
      <c r="D144" s="11">
        <v>52500</v>
      </c>
      <c r="E144" s="12">
        <f t="shared" si="4"/>
        <v>100.96153846153845</v>
      </c>
      <c r="F144" s="2"/>
    </row>
    <row r="145" spans="1:6" ht="110.25" outlineLevel="6" x14ac:dyDescent="0.25">
      <c r="A145" s="22" t="s">
        <v>295</v>
      </c>
      <c r="B145" s="21" t="s">
        <v>296</v>
      </c>
      <c r="C145" s="11">
        <v>100</v>
      </c>
      <c r="D145" s="11">
        <v>-2500</v>
      </c>
      <c r="E145" s="12">
        <f t="shared" si="4"/>
        <v>-2500</v>
      </c>
      <c r="F145" s="2"/>
    </row>
    <row r="146" spans="1:6" ht="94.5" outlineLevel="6" x14ac:dyDescent="0.25">
      <c r="A146" s="22" t="s">
        <v>297</v>
      </c>
      <c r="B146" s="21" t="s">
        <v>298</v>
      </c>
      <c r="C146" s="11">
        <v>150</v>
      </c>
      <c r="D146" s="11">
        <v>150</v>
      </c>
      <c r="E146" s="12">
        <f t="shared" si="4"/>
        <v>100</v>
      </c>
      <c r="F146" s="2"/>
    </row>
    <row r="147" spans="1:6" ht="110.25" outlineLevel="6" x14ac:dyDescent="0.25">
      <c r="A147" s="22" t="s">
        <v>299</v>
      </c>
      <c r="B147" s="21" t="s">
        <v>300</v>
      </c>
      <c r="C147" s="11">
        <v>867</v>
      </c>
      <c r="D147" s="11">
        <v>866.35</v>
      </c>
      <c r="E147" s="12">
        <f t="shared" si="4"/>
        <v>99.925028835063443</v>
      </c>
      <c r="F147" s="2"/>
    </row>
    <row r="148" spans="1:6" ht="94.5" outlineLevel="6" x14ac:dyDescent="0.25">
      <c r="A148" s="22" t="s">
        <v>301</v>
      </c>
      <c r="B148" s="21" t="s">
        <v>302</v>
      </c>
      <c r="C148" s="11">
        <v>1000</v>
      </c>
      <c r="D148" s="11">
        <v>-1170.1400000000001</v>
      </c>
      <c r="E148" s="12">
        <f t="shared" si="4"/>
        <v>-117.01400000000002</v>
      </c>
      <c r="F148" s="2"/>
    </row>
    <row r="149" spans="1:6" ht="126" outlineLevel="6" x14ac:dyDescent="0.25">
      <c r="A149" s="22" t="s">
        <v>303</v>
      </c>
      <c r="B149" s="21" t="s">
        <v>304</v>
      </c>
      <c r="C149" s="11">
        <v>1000</v>
      </c>
      <c r="D149" s="11">
        <v>1000</v>
      </c>
      <c r="E149" s="12">
        <f t="shared" si="4"/>
        <v>100</v>
      </c>
      <c r="F149" s="2"/>
    </row>
    <row r="150" spans="1:6" ht="94.5" outlineLevel="6" x14ac:dyDescent="0.25">
      <c r="A150" s="22" t="s">
        <v>305</v>
      </c>
      <c r="B150" s="21" t="s">
        <v>306</v>
      </c>
      <c r="C150" s="11">
        <v>9833</v>
      </c>
      <c r="D150" s="11">
        <v>4500</v>
      </c>
      <c r="E150" s="12">
        <f t="shared" si="4"/>
        <v>45.764263195362552</v>
      </c>
      <c r="F150" s="2"/>
    </row>
    <row r="151" spans="1:6" ht="126" outlineLevel="6" x14ac:dyDescent="0.25">
      <c r="A151" s="22" t="s">
        <v>307</v>
      </c>
      <c r="B151" s="21" t="s">
        <v>308</v>
      </c>
      <c r="C151" s="11">
        <v>10000</v>
      </c>
      <c r="D151" s="11">
        <v>10000</v>
      </c>
      <c r="E151" s="12">
        <f t="shared" si="4"/>
        <v>100</v>
      </c>
      <c r="F151" s="2"/>
    </row>
    <row r="152" spans="1:6" ht="126" outlineLevel="6" x14ac:dyDescent="0.25">
      <c r="A152" s="22" t="s">
        <v>309</v>
      </c>
      <c r="B152" s="21" t="s">
        <v>310</v>
      </c>
      <c r="C152" s="11">
        <v>25000</v>
      </c>
      <c r="D152" s="11">
        <v>25000</v>
      </c>
      <c r="E152" s="12">
        <f t="shared" si="4"/>
        <v>100</v>
      </c>
      <c r="F152" s="2"/>
    </row>
    <row r="153" spans="1:6" ht="141.75" outlineLevel="4" x14ac:dyDescent="0.25">
      <c r="A153" s="22" t="s">
        <v>311</v>
      </c>
      <c r="B153" s="21" t="s">
        <v>312</v>
      </c>
      <c r="C153" s="11">
        <v>529</v>
      </c>
      <c r="D153" s="11">
        <v>300</v>
      </c>
      <c r="E153" s="12">
        <f t="shared" si="4"/>
        <v>56.710775047258977</v>
      </c>
      <c r="F153" s="2"/>
    </row>
    <row r="154" spans="1:6" ht="141.75" outlineLevel="5" x14ac:dyDescent="0.25">
      <c r="A154" s="22" t="s">
        <v>313</v>
      </c>
      <c r="B154" s="21" t="s">
        <v>314</v>
      </c>
      <c r="C154" s="11">
        <v>1000</v>
      </c>
      <c r="D154" s="11">
        <v>-13470.73</v>
      </c>
      <c r="E154" s="12">
        <f t="shared" si="4"/>
        <v>-1347.0729999999999</v>
      </c>
      <c r="F154" s="2"/>
    </row>
    <row r="155" spans="1:6" ht="126" outlineLevel="5" x14ac:dyDescent="0.25">
      <c r="A155" s="22" t="s">
        <v>315</v>
      </c>
      <c r="B155" s="21" t="s">
        <v>316</v>
      </c>
      <c r="C155" s="11">
        <v>3133</v>
      </c>
      <c r="D155" s="11">
        <v>2350</v>
      </c>
      <c r="E155" s="12">
        <f t="shared" si="4"/>
        <v>75.007979572294929</v>
      </c>
      <c r="F155" s="2"/>
    </row>
    <row r="156" spans="1:6" ht="157.5" outlineLevel="5" x14ac:dyDescent="0.25">
      <c r="A156" s="22" t="s">
        <v>317</v>
      </c>
      <c r="B156" s="21" t="s">
        <v>318</v>
      </c>
      <c r="C156" s="11">
        <v>502</v>
      </c>
      <c r="D156" s="11">
        <v>500.02</v>
      </c>
      <c r="E156" s="12">
        <f t="shared" si="4"/>
        <v>99.60557768924302</v>
      </c>
      <c r="F156" s="2"/>
    </row>
    <row r="157" spans="1:6" ht="189" outlineLevel="5" x14ac:dyDescent="0.25">
      <c r="A157" s="22" t="s">
        <v>319</v>
      </c>
      <c r="B157" s="21" t="s">
        <v>320</v>
      </c>
      <c r="C157" s="11">
        <v>648</v>
      </c>
      <c r="D157" s="11">
        <v>300</v>
      </c>
      <c r="E157" s="12">
        <f t="shared" si="4"/>
        <v>46.296296296296298</v>
      </c>
      <c r="F157" s="2"/>
    </row>
    <row r="158" spans="1:6" ht="94.5" outlineLevel="5" x14ac:dyDescent="0.25">
      <c r="A158" s="22" t="s">
        <v>321</v>
      </c>
      <c r="B158" s="21" t="s">
        <v>322</v>
      </c>
      <c r="C158" s="11">
        <v>500</v>
      </c>
      <c r="D158" s="11">
        <v>500</v>
      </c>
      <c r="E158" s="12">
        <f t="shared" si="4"/>
        <v>100</v>
      </c>
      <c r="F158" s="2"/>
    </row>
    <row r="159" spans="1:6" ht="141.75" outlineLevel="5" x14ac:dyDescent="0.25">
      <c r="A159" s="22" t="s">
        <v>323</v>
      </c>
      <c r="B159" s="21" t="s">
        <v>324</v>
      </c>
      <c r="C159" s="11">
        <v>25000</v>
      </c>
      <c r="D159" s="11">
        <v>25000</v>
      </c>
      <c r="E159" s="12">
        <f t="shared" si="4"/>
        <v>100</v>
      </c>
      <c r="F159" s="2"/>
    </row>
    <row r="160" spans="1:6" ht="83.25" customHeight="1" outlineLevel="5" x14ac:dyDescent="0.25">
      <c r="A160" s="22" t="s">
        <v>325</v>
      </c>
      <c r="B160" s="21" t="s">
        <v>326</v>
      </c>
      <c r="C160" s="11">
        <v>431</v>
      </c>
      <c r="D160" s="11">
        <v>350</v>
      </c>
      <c r="E160" s="12">
        <f t="shared" si="4"/>
        <v>81.206496519721583</v>
      </c>
      <c r="F160" s="2"/>
    </row>
    <row r="161" spans="1:6" ht="126" outlineLevel="5" x14ac:dyDescent="0.25">
      <c r="A161" s="22" t="s">
        <v>327</v>
      </c>
      <c r="B161" s="21" t="s">
        <v>328</v>
      </c>
      <c r="C161" s="11">
        <v>25000</v>
      </c>
      <c r="D161" s="11">
        <v>25000</v>
      </c>
      <c r="E161" s="12">
        <f t="shared" si="4"/>
        <v>100</v>
      </c>
      <c r="F161" s="2"/>
    </row>
    <row r="162" spans="1:6" ht="94.5" outlineLevel="5" x14ac:dyDescent="0.25">
      <c r="A162" s="22" t="s">
        <v>281</v>
      </c>
      <c r="B162" s="21" t="s">
        <v>329</v>
      </c>
      <c r="C162" s="11">
        <v>323981</v>
      </c>
      <c r="D162" s="11">
        <v>349416.07</v>
      </c>
      <c r="E162" s="12">
        <f t="shared" si="4"/>
        <v>107.85079063278403</v>
      </c>
      <c r="F162" s="2"/>
    </row>
    <row r="163" spans="1:6" ht="47.25" outlineLevel="6" x14ac:dyDescent="0.25">
      <c r="A163" s="22" t="s">
        <v>330</v>
      </c>
      <c r="B163" s="21" t="s">
        <v>213</v>
      </c>
      <c r="C163" s="11">
        <v>37000</v>
      </c>
      <c r="D163" s="13" t="s">
        <v>278</v>
      </c>
      <c r="E163" s="15" t="s">
        <v>278</v>
      </c>
      <c r="F163" s="2"/>
    </row>
    <row r="164" spans="1:6" ht="31.5" x14ac:dyDescent="0.25">
      <c r="A164" s="19" t="s">
        <v>215</v>
      </c>
      <c r="B164" s="20" t="s">
        <v>214</v>
      </c>
      <c r="C164" s="9">
        <v>22628</v>
      </c>
      <c r="D164" s="9">
        <v>20912.080000000002</v>
      </c>
      <c r="E164" s="10">
        <f t="shared" si="3"/>
        <v>92.416828707795659</v>
      </c>
      <c r="F164" s="2"/>
    </row>
    <row r="165" spans="1:6" ht="15.75" outlineLevel="1" x14ac:dyDescent="0.25">
      <c r="A165" s="18" t="s">
        <v>14</v>
      </c>
      <c r="B165" s="21" t="s">
        <v>216</v>
      </c>
      <c r="C165" s="11">
        <v>22628</v>
      </c>
      <c r="D165" s="11">
        <v>20912.080000000002</v>
      </c>
      <c r="E165" s="12">
        <f t="shared" si="3"/>
        <v>92.416828707795659</v>
      </c>
      <c r="F165" s="2"/>
    </row>
    <row r="166" spans="1:6" ht="15.75" outlineLevel="2" x14ac:dyDescent="0.25">
      <c r="A166" s="18" t="s">
        <v>30</v>
      </c>
      <c r="B166" s="21" t="s">
        <v>217</v>
      </c>
      <c r="C166" s="11">
        <v>22628</v>
      </c>
      <c r="D166" s="11">
        <v>20912.080000000002</v>
      </c>
      <c r="E166" s="12">
        <f t="shared" si="3"/>
        <v>92.416828707795659</v>
      </c>
      <c r="F166" s="2"/>
    </row>
    <row r="167" spans="1:6" ht="126" outlineLevel="4" x14ac:dyDescent="0.25">
      <c r="A167" s="22" t="s">
        <v>331</v>
      </c>
      <c r="B167" s="21" t="s">
        <v>332</v>
      </c>
      <c r="C167" s="11">
        <v>1901</v>
      </c>
      <c r="D167" s="11">
        <v>2185.5100000000002</v>
      </c>
      <c r="E167" s="12">
        <f t="shared" si="3"/>
        <v>114.96633350867967</v>
      </c>
      <c r="F167" s="2"/>
    </row>
    <row r="168" spans="1:6" ht="110.25" outlineLevel="5" x14ac:dyDescent="0.25">
      <c r="A168" s="22" t="s">
        <v>293</v>
      </c>
      <c r="B168" s="21" t="s">
        <v>333</v>
      </c>
      <c r="C168" s="11">
        <v>5000</v>
      </c>
      <c r="D168" s="11">
        <v>5000</v>
      </c>
      <c r="E168" s="12">
        <f t="shared" si="3"/>
        <v>100</v>
      </c>
      <c r="F168" s="2"/>
    </row>
    <row r="169" spans="1:6" ht="110.25" outlineLevel="6" x14ac:dyDescent="0.25">
      <c r="A169" s="22" t="s">
        <v>334</v>
      </c>
      <c r="B169" s="21" t="s">
        <v>335</v>
      </c>
      <c r="C169" s="11">
        <v>3010</v>
      </c>
      <c r="D169" s="11">
        <v>3008.17</v>
      </c>
      <c r="E169" s="12">
        <f t="shared" si="3"/>
        <v>99.939202657807314</v>
      </c>
      <c r="F169" s="2"/>
    </row>
    <row r="170" spans="1:6" ht="94.5" outlineLevel="6" x14ac:dyDescent="0.25">
      <c r="A170" s="22" t="s">
        <v>336</v>
      </c>
      <c r="B170" s="21" t="s">
        <v>337</v>
      </c>
      <c r="C170" s="11">
        <v>967</v>
      </c>
      <c r="D170" s="11">
        <v>968.4</v>
      </c>
      <c r="E170" s="12">
        <f t="shared" si="3"/>
        <v>100.14477766287486</v>
      </c>
      <c r="F170" s="2"/>
    </row>
    <row r="171" spans="1:6" ht="94.5" outlineLevel="6" x14ac:dyDescent="0.25">
      <c r="A171" s="22" t="s">
        <v>338</v>
      </c>
      <c r="B171" s="21" t="s">
        <v>339</v>
      </c>
      <c r="C171" s="11">
        <v>1000</v>
      </c>
      <c r="D171" s="11">
        <v>1000</v>
      </c>
      <c r="E171" s="12">
        <f t="shared" si="3"/>
        <v>100</v>
      </c>
      <c r="F171" s="2"/>
    </row>
    <row r="172" spans="1:6" ht="78.75" outlineLevel="6" x14ac:dyDescent="0.25">
      <c r="A172" s="22" t="s">
        <v>340</v>
      </c>
      <c r="B172" s="21" t="s">
        <v>341</v>
      </c>
      <c r="C172" s="11">
        <v>1500</v>
      </c>
      <c r="D172" s="11">
        <v>1500</v>
      </c>
      <c r="E172" s="12">
        <f t="shared" si="3"/>
        <v>100</v>
      </c>
      <c r="F172" s="2"/>
    </row>
    <row r="173" spans="1:6" ht="110.25" outlineLevel="6" x14ac:dyDescent="0.25">
      <c r="A173" s="22" t="s">
        <v>342</v>
      </c>
      <c r="B173" s="21" t="s">
        <v>343</v>
      </c>
      <c r="C173" s="11">
        <v>250</v>
      </c>
      <c r="D173" s="11">
        <v>250</v>
      </c>
      <c r="E173" s="12">
        <f t="shared" si="3"/>
        <v>100</v>
      </c>
      <c r="F173" s="2"/>
    </row>
    <row r="174" spans="1:6" ht="94.5" outlineLevel="6" x14ac:dyDescent="0.25">
      <c r="A174" s="22" t="s">
        <v>281</v>
      </c>
      <c r="B174" s="21" t="s">
        <v>344</v>
      </c>
      <c r="C174" s="11">
        <v>9000</v>
      </c>
      <c r="D174" s="11">
        <v>7000</v>
      </c>
      <c r="E174" s="12">
        <f t="shared" si="3"/>
        <v>77.777777777777786</v>
      </c>
      <c r="F174" s="2"/>
    </row>
    <row r="175" spans="1:6" ht="31.5" x14ac:dyDescent="0.25">
      <c r="A175" s="19" t="s">
        <v>219</v>
      </c>
      <c r="B175" s="20" t="s">
        <v>218</v>
      </c>
      <c r="C175" s="9">
        <v>612134674.64999998</v>
      </c>
      <c r="D175" s="9">
        <v>611291501.54999995</v>
      </c>
      <c r="E175" s="10">
        <f t="shared" si="3"/>
        <v>99.862256928921383</v>
      </c>
      <c r="F175" s="2"/>
    </row>
    <row r="176" spans="1:6" ht="15.75" outlineLevel="1" x14ac:dyDescent="0.25">
      <c r="A176" s="18" t="s">
        <v>14</v>
      </c>
      <c r="B176" s="21" t="s">
        <v>220</v>
      </c>
      <c r="C176" s="11">
        <v>526532757.86000001</v>
      </c>
      <c r="D176" s="11">
        <v>534181226.86000001</v>
      </c>
      <c r="E176" s="12">
        <f t="shared" si="3"/>
        <v>101.45261028603156</v>
      </c>
      <c r="F176" s="2"/>
    </row>
    <row r="177" spans="1:6" ht="15.75" outlineLevel="2" x14ac:dyDescent="0.25">
      <c r="A177" s="18" t="s">
        <v>16</v>
      </c>
      <c r="B177" s="21" t="s">
        <v>221</v>
      </c>
      <c r="C177" s="11">
        <v>45000</v>
      </c>
      <c r="D177" s="11">
        <v>55000</v>
      </c>
      <c r="E177" s="12">
        <f t="shared" si="3"/>
        <v>122.22222222222223</v>
      </c>
      <c r="F177" s="2"/>
    </row>
    <row r="178" spans="1:6" ht="63" outlineLevel="6" x14ac:dyDescent="0.25">
      <c r="A178" s="22" t="s">
        <v>345</v>
      </c>
      <c r="B178" s="21" t="s">
        <v>346</v>
      </c>
      <c r="C178" s="11">
        <v>45000</v>
      </c>
      <c r="D178" s="11">
        <v>55000</v>
      </c>
      <c r="E178" s="12">
        <f t="shared" si="3"/>
        <v>122.22222222222223</v>
      </c>
      <c r="F178" s="2"/>
    </row>
    <row r="179" spans="1:6" ht="47.25" outlineLevel="2" x14ac:dyDescent="0.25">
      <c r="A179" s="18" t="s">
        <v>223</v>
      </c>
      <c r="B179" s="21" t="s">
        <v>222</v>
      </c>
      <c r="C179" s="11">
        <v>510302429.5</v>
      </c>
      <c r="D179" s="11">
        <v>507555635.81</v>
      </c>
      <c r="E179" s="12">
        <f t="shared" si="3"/>
        <v>99.461732194241876</v>
      </c>
      <c r="F179" s="2"/>
    </row>
    <row r="180" spans="1:6" ht="94.5" outlineLevel="4" x14ac:dyDescent="0.25">
      <c r="A180" s="18" t="s">
        <v>225</v>
      </c>
      <c r="B180" s="21" t="s">
        <v>224</v>
      </c>
      <c r="C180" s="11">
        <v>507176445.10000002</v>
      </c>
      <c r="D180" s="11">
        <v>504459149.72000003</v>
      </c>
      <c r="E180" s="12">
        <f t="shared" si="3"/>
        <v>99.464230761059056</v>
      </c>
      <c r="F180" s="2"/>
    </row>
    <row r="181" spans="1:6" ht="78.75" outlineLevel="6" x14ac:dyDescent="0.25">
      <c r="A181" s="18" t="s">
        <v>227</v>
      </c>
      <c r="B181" s="21" t="s">
        <v>226</v>
      </c>
      <c r="C181" s="11">
        <v>483286073.73000002</v>
      </c>
      <c r="D181" s="11">
        <v>483455298.56</v>
      </c>
      <c r="E181" s="12">
        <f t="shared" si="3"/>
        <v>100.03501545755165</v>
      </c>
      <c r="F181" s="2"/>
    </row>
    <row r="182" spans="1:6" ht="78.75" outlineLevel="6" x14ac:dyDescent="0.25">
      <c r="A182" s="18" t="s">
        <v>229</v>
      </c>
      <c r="B182" s="21" t="s">
        <v>228</v>
      </c>
      <c r="C182" s="11">
        <v>4478262.46</v>
      </c>
      <c r="D182" s="11">
        <v>4249116.3499999996</v>
      </c>
      <c r="E182" s="12">
        <f t="shared" si="3"/>
        <v>94.88314693373286</v>
      </c>
      <c r="F182" s="2"/>
    </row>
    <row r="183" spans="1:6" ht="47.25" outlineLevel="6" x14ac:dyDescent="0.25">
      <c r="A183" s="18" t="s">
        <v>231</v>
      </c>
      <c r="B183" s="21" t="s">
        <v>230</v>
      </c>
      <c r="C183" s="11">
        <v>19326291.699999999</v>
      </c>
      <c r="D183" s="11">
        <v>16665147.380000001</v>
      </c>
      <c r="E183" s="12">
        <f t="shared" si="3"/>
        <v>86.230445233319131</v>
      </c>
      <c r="F183" s="2"/>
    </row>
    <row r="184" spans="1:6" ht="115.5" customHeight="1" outlineLevel="6" x14ac:dyDescent="0.25">
      <c r="A184" s="18" t="s">
        <v>233</v>
      </c>
      <c r="B184" s="21" t="s">
        <v>232</v>
      </c>
      <c r="C184" s="11">
        <v>85817.21</v>
      </c>
      <c r="D184" s="11">
        <v>89587.43</v>
      </c>
      <c r="E184" s="12">
        <f t="shared" si="3"/>
        <v>104.39331458107294</v>
      </c>
      <c r="F184" s="2"/>
    </row>
    <row r="185" spans="1:6" ht="63" outlineLevel="6" x14ac:dyDescent="0.25">
      <c r="A185" s="18" t="s">
        <v>235</v>
      </c>
      <c r="B185" s="21" t="s">
        <v>234</v>
      </c>
      <c r="C185" s="11">
        <v>78800</v>
      </c>
      <c r="D185" s="11">
        <v>78800</v>
      </c>
      <c r="E185" s="12">
        <f t="shared" ref="E185:E209" si="5">D185/C185*100</f>
        <v>100</v>
      </c>
      <c r="F185" s="2"/>
    </row>
    <row r="186" spans="1:6" ht="78.75" outlineLevel="6" x14ac:dyDescent="0.25">
      <c r="A186" s="18" t="s">
        <v>237</v>
      </c>
      <c r="B186" s="21" t="s">
        <v>236</v>
      </c>
      <c r="C186" s="11">
        <v>3047184.4</v>
      </c>
      <c r="D186" s="11">
        <v>3007686.09</v>
      </c>
      <c r="E186" s="12">
        <f t="shared" si="5"/>
        <v>98.703776837397825</v>
      </c>
      <c r="F186" s="2"/>
    </row>
    <row r="187" spans="1:6" ht="110.25" outlineLevel="6" x14ac:dyDescent="0.25">
      <c r="A187" s="18" t="s">
        <v>239</v>
      </c>
      <c r="B187" s="21" t="s">
        <v>238</v>
      </c>
      <c r="C187" s="13" t="s">
        <v>278</v>
      </c>
      <c r="D187" s="11">
        <v>10000</v>
      </c>
      <c r="E187" s="12" t="s">
        <v>279</v>
      </c>
      <c r="F187" s="2"/>
    </row>
    <row r="188" spans="1:6" ht="31.5" outlineLevel="2" x14ac:dyDescent="0.25">
      <c r="A188" s="18" t="s">
        <v>18</v>
      </c>
      <c r="B188" s="21" t="s">
        <v>240</v>
      </c>
      <c r="C188" s="11">
        <v>113964.49</v>
      </c>
      <c r="D188" s="11">
        <v>134425.51</v>
      </c>
      <c r="E188" s="12">
        <f t="shared" si="5"/>
        <v>117.95385562643241</v>
      </c>
      <c r="F188" s="2"/>
    </row>
    <row r="189" spans="1:6" ht="31.5" outlineLevel="6" x14ac:dyDescent="0.25">
      <c r="A189" s="18" t="s">
        <v>24</v>
      </c>
      <c r="B189" s="21" t="s">
        <v>241</v>
      </c>
      <c r="C189" s="11">
        <v>113964.49</v>
      </c>
      <c r="D189" s="11">
        <v>134425.51</v>
      </c>
      <c r="E189" s="12">
        <f t="shared" si="5"/>
        <v>117.95385562643241</v>
      </c>
      <c r="F189" s="2"/>
    </row>
    <row r="190" spans="1:6" ht="31.5" outlineLevel="2" x14ac:dyDescent="0.25">
      <c r="A190" s="18" t="s">
        <v>26</v>
      </c>
      <c r="B190" s="21" t="s">
        <v>242</v>
      </c>
      <c r="C190" s="11">
        <v>15777516.199999999</v>
      </c>
      <c r="D190" s="11">
        <v>26000869.120000001</v>
      </c>
      <c r="E190" s="12">
        <f t="shared" si="5"/>
        <v>164.7969730495349</v>
      </c>
      <c r="F190" s="2"/>
    </row>
    <row r="191" spans="1:6" ht="78.75" outlineLevel="6" x14ac:dyDescent="0.25">
      <c r="A191" s="18" t="s">
        <v>28</v>
      </c>
      <c r="B191" s="21" t="s">
        <v>243</v>
      </c>
      <c r="C191" s="11">
        <v>13545464.699999999</v>
      </c>
      <c r="D191" s="11">
        <v>18754736.670000002</v>
      </c>
      <c r="E191" s="12">
        <f t="shared" si="5"/>
        <v>138.45768369984387</v>
      </c>
      <c r="F191" s="2"/>
    </row>
    <row r="192" spans="1:6" ht="47.25" outlineLevel="6" x14ac:dyDescent="0.25">
      <c r="A192" s="18" t="s">
        <v>245</v>
      </c>
      <c r="B192" s="21" t="s">
        <v>244</v>
      </c>
      <c r="C192" s="11">
        <v>2232051.5</v>
      </c>
      <c r="D192" s="11">
        <v>2364132.4500000002</v>
      </c>
      <c r="E192" s="12">
        <f t="shared" si="5"/>
        <v>105.91746875016102</v>
      </c>
      <c r="F192" s="2"/>
    </row>
    <row r="193" spans="1:6" ht="63" outlineLevel="6" x14ac:dyDescent="0.25">
      <c r="A193" s="18" t="s">
        <v>247</v>
      </c>
      <c r="B193" s="21" t="s">
        <v>246</v>
      </c>
      <c r="C193" s="13" t="s">
        <v>278</v>
      </c>
      <c r="D193" s="11">
        <v>4882000</v>
      </c>
      <c r="E193" s="12" t="s">
        <v>279</v>
      </c>
      <c r="F193" s="2"/>
    </row>
    <row r="194" spans="1:6" ht="15.75" outlineLevel="2" x14ac:dyDescent="0.25">
      <c r="A194" s="18" t="s">
        <v>30</v>
      </c>
      <c r="B194" s="21" t="s">
        <v>248</v>
      </c>
      <c r="C194" s="11">
        <v>293847.67</v>
      </c>
      <c r="D194" s="11">
        <v>383743.54</v>
      </c>
      <c r="E194" s="12">
        <f t="shared" si="5"/>
        <v>130.59267749170854</v>
      </c>
      <c r="F194" s="2"/>
    </row>
    <row r="195" spans="1:6" ht="78.75" outlineLevel="6" x14ac:dyDescent="0.25">
      <c r="A195" s="18" t="s">
        <v>250</v>
      </c>
      <c r="B195" s="21" t="s">
        <v>249</v>
      </c>
      <c r="C195" s="11">
        <v>293847.67</v>
      </c>
      <c r="D195" s="11">
        <v>383743.54</v>
      </c>
      <c r="E195" s="12">
        <f t="shared" si="5"/>
        <v>130.59267749170854</v>
      </c>
      <c r="F195" s="2"/>
    </row>
    <row r="196" spans="1:6" ht="15.75" outlineLevel="2" x14ac:dyDescent="0.25">
      <c r="A196" s="18" t="s">
        <v>42</v>
      </c>
      <c r="B196" s="21" t="s">
        <v>251</v>
      </c>
      <c r="C196" s="13" t="s">
        <v>278</v>
      </c>
      <c r="D196" s="11">
        <v>51552.88</v>
      </c>
      <c r="E196" s="12" t="s">
        <v>279</v>
      </c>
      <c r="F196" s="2"/>
    </row>
    <row r="197" spans="1:6" ht="31.5" outlineLevel="6" x14ac:dyDescent="0.25">
      <c r="A197" s="18" t="s">
        <v>44</v>
      </c>
      <c r="B197" s="21" t="s">
        <v>252</v>
      </c>
      <c r="C197" s="13" t="s">
        <v>278</v>
      </c>
      <c r="D197" s="11">
        <v>7552.88</v>
      </c>
      <c r="E197" s="12" t="s">
        <v>279</v>
      </c>
      <c r="F197" s="2"/>
    </row>
    <row r="198" spans="1:6" ht="30" customHeight="1" outlineLevel="6" x14ac:dyDescent="0.25">
      <c r="A198" s="18" t="s">
        <v>254</v>
      </c>
      <c r="B198" s="21" t="s">
        <v>253</v>
      </c>
      <c r="C198" s="13" t="s">
        <v>278</v>
      </c>
      <c r="D198" s="11">
        <v>44000</v>
      </c>
      <c r="E198" s="12" t="s">
        <v>279</v>
      </c>
      <c r="F198" s="2"/>
    </row>
    <row r="199" spans="1:6" ht="15.75" outlineLevel="1" x14ac:dyDescent="0.25">
      <c r="A199" s="18" t="s">
        <v>4</v>
      </c>
      <c r="B199" s="21" t="s">
        <v>255</v>
      </c>
      <c r="C199" s="11">
        <v>85601916.790000007</v>
      </c>
      <c r="D199" s="11">
        <v>77110274.689999998</v>
      </c>
      <c r="E199" s="12">
        <f t="shared" si="5"/>
        <v>90.080079490705984</v>
      </c>
      <c r="F199" s="2"/>
    </row>
    <row r="200" spans="1:6" ht="47.25" outlineLevel="2" x14ac:dyDescent="0.25">
      <c r="A200" s="18" t="s">
        <v>6</v>
      </c>
      <c r="B200" s="21" t="s">
        <v>256</v>
      </c>
      <c r="C200" s="11">
        <v>85601916.790000007</v>
      </c>
      <c r="D200" s="11">
        <v>77110274.689999998</v>
      </c>
      <c r="E200" s="12">
        <f t="shared" si="5"/>
        <v>90.080079490705984</v>
      </c>
      <c r="F200" s="2"/>
    </row>
    <row r="201" spans="1:6" ht="31.5" outlineLevel="3" x14ac:dyDescent="0.25">
      <c r="A201" s="19" t="s">
        <v>8</v>
      </c>
      <c r="B201" s="20" t="s">
        <v>257</v>
      </c>
      <c r="C201" s="9">
        <v>2074438</v>
      </c>
      <c r="D201" s="9">
        <v>2074438</v>
      </c>
      <c r="E201" s="10">
        <f t="shared" si="5"/>
        <v>100</v>
      </c>
      <c r="F201" s="2"/>
    </row>
    <row r="202" spans="1:6" ht="34.5" customHeight="1" outlineLevel="6" x14ac:dyDescent="0.25">
      <c r="A202" s="18" t="s">
        <v>259</v>
      </c>
      <c r="B202" s="21" t="s">
        <v>258</v>
      </c>
      <c r="C202" s="11">
        <v>1434060</v>
      </c>
      <c r="D202" s="11">
        <v>1434060</v>
      </c>
      <c r="E202" s="12">
        <f t="shared" si="5"/>
        <v>100</v>
      </c>
      <c r="F202" s="2"/>
    </row>
    <row r="203" spans="1:6" ht="15.75" outlineLevel="6" x14ac:dyDescent="0.25">
      <c r="A203" s="18" t="s">
        <v>10</v>
      </c>
      <c r="B203" s="21" t="s">
        <v>260</v>
      </c>
      <c r="C203" s="11">
        <v>640378</v>
      </c>
      <c r="D203" s="11">
        <v>640378</v>
      </c>
      <c r="E203" s="12">
        <f t="shared" si="5"/>
        <v>100</v>
      </c>
      <c r="F203" s="2"/>
    </row>
    <row r="204" spans="1:6" ht="31.5" outlineLevel="3" x14ac:dyDescent="0.25">
      <c r="A204" s="19" t="s">
        <v>56</v>
      </c>
      <c r="B204" s="20" t="s">
        <v>261</v>
      </c>
      <c r="C204" s="9">
        <v>19524748.899999999</v>
      </c>
      <c r="D204" s="9">
        <v>18681800</v>
      </c>
      <c r="E204" s="10">
        <f t="shared" si="5"/>
        <v>95.682664579619768</v>
      </c>
      <c r="F204" s="2"/>
    </row>
    <row r="205" spans="1:6" ht="47.25" outlineLevel="6" x14ac:dyDescent="0.25">
      <c r="A205" s="18" t="s">
        <v>58</v>
      </c>
      <c r="B205" s="21" t="s">
        <v>262</v>
      </c>
      <c r="C205" s="11">
        <v>1862948.9</v>
      </c>
      <c r="D205" s="11">
        <v>1020000</v>
      </c>
      <c r="E205" s="12">
        <f t="shared" si="5"/>
        <v>54.751904359802893</v>
      </c>
      <c r="F205" s="2"/>
    </row>
    <row r="206" spans="1:6" ht="63" outlineLevel="6" x14ac:dyDescent="0.25">
      <c r="A206" s="18" t="s">
        <v>264</v>
      </c>
      <c r="B206" s="21" t="s">
        <v>263</v>
      </c>
      <c r="C206" s="11">
        <v>17661800</v>
      </c>
      <c r="D206" s="11">
        <v>17661800</v>
      </c>
      <c r="E206" s="12">
        <f t="shared" si="5"/>
        <v>100</v>
      </c>
      <c r="F206" s="2"/>
    </row>
    <row r="207" spans="1:6" ht="15.75" outlineLevel="3" x14ac:dyDescent="0.25">
      <c r="A207" s="19" t="s">
        <v>66</v>
      </c>
      <c r="B207" s="20" t="s">
        <v>265</v>
      </c>
      <c r="C207" s="9">
        <v>64002729.890000001</v>
      </c>
      <c r="D207" s="9">
        <v>56354036.689999998</v>
      </c>
      <c r="E207" s="10">
        <f t="shared" si="5"/>
        <v>88.049426621105638</v>
      </c>
      <c r="F207" s="2"/>
    </row>
    <row r="208" spans="1:6" ht="31.5" outlineLevel="6" x14ac:dyDescent="0.25">
      <c r="A208" s="18" t="s">
        <v>70</v>
      </c>
      <c r="B208" s="21" t="s">
        <v>266</v>
      </c>
      <c r="C208" s="11">
        <v>64002729.890000001</v>
      </c>
      <c r="D208" s="11">
        <v>56354036.689999998</v>
      </c>
      <c r="E208" s="12">
        <f t="shared" si="5"/>
        <v>88.049426621105638</v>
      </c>
      <c r="F208" s="2"/>
    </row>
    <row r="209" spans="1:6" ht="18.75" customHeight="1" x14ac:dyDescent="0.25">
      <c r="A209" s="27" t="s">
        <v>347</v>
      </c>
      <c r="B209" s="27"/>
      <c r="C209" s="16">
        <v>3320853825.4899998</v>
      </c>
      <c r="D209" s="16">
        <v>3321275989.5</v>
      </c>
      <c r="E209" s="17">
        <f t="shared" si="5"/>
        <v>100.01271251407576</v>
      </c>
      <c r="F209" s="2"/>
    </row>
    <row r="210" spans="1:6" ht="12.75" customHeight="1" x14ac:dyDescent="0.25">
      <c r="A210" s="2"/>
      <c r="B210" s="2"/>
      <c r="C210" s="3"/>
      <c r="D210" s="3"/>
      <c r="E210" s="3"/>
      <c r="F210" s="2"/>
    </row>
    <row r="211" spans="1:6" x14ac:dyDescent="0.25">
      <c r="A211" s="26"/>
      <c r="B211" s="26"/>
      <c r="C211" s="26"/>
      <c r="D211" s="26"/>
      <c r="E211" s="4"/>
      <c r="F211" s="2"/>
    </row>
    <row r="213" spans="1:6" x14ac:dyDescent="0.25">
      <c r="C213" s="23"/>
      <c r="D213" s="23"/>
    </row>
  </sheetData>
  <mergeCells count="11">
    <mergeCell ref="A1:E1"/>
    <mergeCell ref="A2:E2"/>
    <mergeCell ref="A3:E3"/>
    <mergeCell ref="A4:E4"/>
    <mergeCell ref="A211:D211"/>
    <mergeCell ref="A209:B209"/>
    <mergeCell ref="A5:E5"/>
    <mergeCell ref="A6:E6"/>
    <mergeCell ref="A7:E7"/>
    <mergeCell ref="A8:E8"/>
    <mergeCell ref="A9:E9"/>
  </mergeCells>
  <pageMargins left="1.1811023622047245" right="0.59055118110236227" top="0.78740157480314965" bottom="0.78740157480314965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1"/>
  <sheetViews>
    <sheetView showGridLines="0" showZeros="0" tabSelected="1" view="pageBreakPreview" zoomScaleNormal="100" zoomScaleSheetLayoutView="100" workbookViewId="0">
      <selection activeCell="A4" sqref="A4:E4"/>
    </sheetView>
  </sheetViews>
  <sheetFormatPr defaultColWidth="9.140625" defaultRowHeight="15" outlineLevelRow="5" x14ac:dyDescent="0.25"/>
  <cols>
    <col min="1" max="1" width="74.140625" style="31" customWidth="1"/>
    <col min="2" max="2" width="27.140625" style="31" customWidth="1"/>
    <col min="3" max="3" width="22" style="32" customWidth="1"/>
    <col min="4" max="4" width="20.5703125" style="32" customWidth="1"/>
    <col min="5" max="5" width="15.28515625" style="32" customWidth="1"/>
    <col min="6" max="6" width="9.140625" style="31" customWidth="1"/>
    <col min="7" max="16384" width="9.140625" style="31"/>
  </cols>
  <sheetData>
    <row r="1" spans="1:6" ht="15.75" x14ac:dyDescent="0.25">
      <c r="A1" s="42" t="s">
        <v>607</v>
      </c>
      <c r="B1" s="42"/>
      <c r="C1" s="42"/>
      <c r="D1" s="42"/>
      <c r="E1" s="42"/>
      <c r="F1" s="2"/>
    </row>
    <row r="2" spans="1:6" ht="15.2" customHeight="1" x14ac:dyDescent="0.25">
      <c r="A2" s="42" t="s">
        <v>268</v>
      </c>
      <c r="B2" s="42"/>
      <c r="C2" s="42"/>
      <c r="D2" s="42"/>
      <c r="E2" s="42"/>
      <c r="F2" s="2"/>
    </row>
    <row r="3" spans="1:6" ht="15.75" customHeight="1" x14ac:dyDescent="0.25">
      <c r="A3" s="42" t="s">
        <v>269</v>
      </c>
      <c r="B3" s="42"/>
      <c r="C3" s="42"/>
      <c r="D3" s="42"/>
      <c r="E3" s="42"/>
      <c r="F3" s="2"/>
    </row>
    <row r="4" spans="1:6" ht="15.75" customHeight="1" x14ac:dyDescent="0.25">
      <c r="A4" s="41" t="s">
        <v>350</v>
      </c>
      <c r="B4" s="41"/>
      <c r="C4" s="41"/>
      <c r="D4" s="41"/>
      <c r="E4" s="41"/>
      <c r="F4" s="2"/>
    </row>
    <row r="5" spans="1:6" ht="15.75" customHeight="1" x14ac:dyDescent="0.25">
      <c r="A5" s="40"/>
      <c r="B5" s="40"/>
      <c r="C5" s="40"/>
      <c r="D5" s="40"/>
      <c r="E5" s="40"/>
      <c r="F5" s="2"/>
    </row>
    <row r="6" spans="1:6" ht="15.75" customHeight="1" x14ac:dyDescent="0.25">
      <c r="A6" s="40"/>
      <c r="B6" s="40"/>
      <c r="C6" s="40"/>
      <c r="D6" s="40"/>
      <c r="E6" s="40"/>
      <c r="F6" s="2"/>
    </row>
    <row r="7" spans="1:6" ht="31.5" customHeight="1" x14ac:dyDescent="0.25">
      <c r="A7" s="39" t="s">
        <v>606</v>
      </c>
      <c r="B7" s="39"/>
      <c r="C7" s="39"/>
      <c r="D7" s="39"/>
      <c r="E7" s="39"/>
      <c r="F7" s="2"/>
    </row>
    <row r="8" spans="1:6" ht="12.75" customHeight="1" x14ac:dyDescent="0.25">
      <c r="A8" s="38"/>
      <c r="B8" s="38"/>
      <c r="C8" s="38"/>
      <c r="D8" s="38"/>
      <c r="E8" s="38"/>
      <c r="F8" s="2"/>
    </row>
    <row r="9" spans="1:6" ht="12.75" customHeight="1" x14ac:dyDescent="0.25">
      <c r="A9" s="37" t="s">
        <v>275</v>
      </c>
      <c r="B9" s="37"/>
      <c r="C9" s="37"/>
      <c r="D9" s="37"/>
      <c r="E9" s="37"/>
      <c r="F9" s="2"/>
    </row>
    <row r="10" spans="1:6" ht="37.5" customHeight="1" x14ac:dyDescent="0.25">
      <c r="A10" s="6" t="s">
        <v>0</v>
      </c>
      <c r="B10" s="6" t="s">
        <v>271</v>
      </c>
      <c r="C10" s="7" t="s">
        <v>272</v>
      </c>
      <c r="D10" s="8" t="s">
        <v>273</v>
      </c>
      <c r="E10" s="8" t="s">
        <v>274</v>
      </c>
      <c r="F10" s="2"/>
    </row>
    <row r="11" spans="1:6" ht="17.25" customHeight="1" x14ac:dyDescent="0.25">
      <c r="A11" s="35" t="s">
        <v>605</v>
      </c>
      <c r="B11" s="34" t="s">
        <v>604</v>
      </c>
      <c r="C11" s="11">
        <v>1774888860.78</v>
      </c>
      <c r="D11" s="11">
        <v>1782610969.0999999</v>
      </c>
      <c r="E11" s="12">
        <f>D11/C11*100</f>
        <v>100.4350755977254</v>
      </c>
      <c r="F11" s="2"/>
    </row>
    <row r="12" spans="1:6" ht="16.5" customHeight="1" outlineLevel="1" x14ac:dyDescent="0.25">
      <c r="A12" s="35" t="s">
        <v>603</v>
      </c>
      <c r="B12" s="34" t="s">
        <v>602</v>
      </c>
      <c r="C12" s="11">
        <v>1037717643.92</v>
      </c>
      <c r="D12" s="11">
        <v>1046337188.59</v>
      </c>
      <c r="E12" s="12">
        <f>D12/C12*100</f>
        <v>100.83062523996793</v>
      </c>
      <c r="F12" s="2"/>
    </row>
    <row r="13" spans="1:6" ht="18" customHeight="1" outlineLevel="3" x14ac:dyDescent="0.25">
      <c r="A13" s="35" t="s">
        <v>601</v>
      </c>
      <c r="B13" s="34" t="s">
        <v>600</v>
      </c>
      <c r="C13" s="11">
        <v>1037717643.92</v>
      </c>
      <c r="D13" s="11">
        <v>1046337188.59</v>
      </c>
      <c r="E13" s="12">
        <f>D13/C13*100</f>
        <v>100.83062523996793</v>
      </c>
      <c r="F13" s="2"/>
    </row>
    <row r="14" spans="1:6" ht="83.25" customHeight="1" outlineLevel="5" x14ac:dyDescent="0.25">
      <c r="A14" s="35" t="s">
        <v>599</v>
      </c>
      <c r="B14" s="34" t="s">
        <v>598</v>
      </c>
      <c r="C14" s="11">
        <v>1018371722.92</v>
      </c>
      <c r="D14" s="11">
        <v>1022684465.17</v>
      </c>
      <c r="E14" s="12">
        <f>D14/C14*100</f>
        <v>100.42349391218698</v>
      </c>
      <c r="F14" s="2"/>
    </row>
    <row r="15" spans="1:6" ht="96" customHeight="1" outlineLevel="5" x14ac:dyDescent="0.25">
      <c r="A15" s="35" t="s">
        <v>597</v>
      </c>
      <c r="B15" s="34" t="s">
        <v>596</v>
      </c>
      <c r="C15" s="11">
        <v>1184236</v>
      </c>
      <c r="D15" s="11">
        <v>1164464.8700000001</v>
      </c>
      <c r="E15" s="12">
        <f>D15/C15*100</f>
        <v>98.330473824474183</v>
      </c>
      <c r="F15" s="2"/>
    </row>
    <row r="16" spans="1:6" ht="46.5" customHeight="1" outlineLevel="5" x14ac:dyDescent="0.25">
      <c r="A16" s="35" t="s">
        <v>595</v>
      </c>
      <c r="B16" s="34" t="s">
        <v>594</v>
      </c>
      <c r="C16" s="11">
        <v>3249989</v>
      </c>
      <c r="D16" s="11">
        <v>3377415.55</v>
      </c>
      <c r="E16" s="12">
        <f>D16/C16*100</f>
        <v>103.92083019357912</v>
      </c>
      <c r="F16" s="2"/>
    </row>
    <row r="17" spans="1:6" ht="81" customHeight="1" outlineLevel="5" x14ac:dyDescent="0.25">
      <c r="A17" s="35" t="s">
        <v>593</v>
      </c>
      <c r="B17" s="34" t="s">
        <v>592</v>
      </c>
      <c r="C17" s="11">
        <v>32188</v>
      </c>
      <c r="D17" s="11">
        <v>83846.64</v>
      </c>
      <c r="E17" s="12">
        <f>D17/C17*100</f>
        <v>260.49036908164533</v>
      </c>
      <c r="F17" s="2"/>
    </row>
    <row r="18" spans="1:6" ht="112.5" customHeight="1" outlineLevel="5" x14ac:dyDescent="0.25">
      <c r="A18" s="35" t="s">
        <v>591</v>
      </c>
      <c r="B18" s="34" t="s">
        <v>590</v>
      </c>
      <c r="C18" s="11">
        <v>6983190</v>
      </c>
      <c r="D18" s="11">
        <v>10750043.1</v>
      </c>
      <c r="E18" s="12">
        <f>D18/C18*100</f>
        <v>153.94172434088145</v>
      </c>
      <c r="F18" s="2"/>
    </row>
    <row r="19" spans="1:6" ht="49.5" customHeight="1" outlineLevel="5" x14ac:dyDescent="0.25">
      <c r="A19" s="35" t="s">
        <v>589</v>
      </c>
      <c r="B19" s="34" t="s">
        <v>588</v>
      </c>
      <c r="C19" s="11">
        <v>2468678</v>
      </c>
      <c r="D19" s="11">
        <v>2468677.5</v>
      </c>
      <c r="E19" s="12">
        <f>D19/C19*100</f>
        <v>99.999979746244748</v>
      </c>
      <c r="F19" s="2"/>
    </row>
    <row r="20" spans="1:6" ht="50.25" customHeight="1" outlineLevel="5" x14ac:dyDescent="0.25">
      <c r="A20" s="35" t="s">
        <v>587</v>
      </c>
      <c r="B20" s="34" t="s">
        <v>586</v>
      </c>
      <c r="C20" s="11">
        <v>5427640</v>
      </c>
      <c r="D20" s="11">
        <v>5808275.7599999998</v>
      </c>
      <c r="E20" s="12">
        <f>D20/C20*100</f>
        <v>107.01291463693244</v>
      </c>
      <c r="F20" s="2"/>
    </row>
    <row r="21" spans="1:6" ht="34.5" customHeight="1" outlineLevel="1" x14ac:dyDescent="0.25">
      <c r="A21" s="35" t="s">
        <v>585</v>
      </c>
      <c r="B21" s="34" t="s">
        <v>584</v>
      </c>
      <c r="C21" s="11">
        <v>8618236</v>
      </c>
      <c r="D21" s="11">
        <v>8841348.0099999998</v>
      </c>
      <c r="E21" s="12">
        <f>D21/C21*100</f>
        <v>102.58883616090347</v>
      </c>
      <c r="F21" s="2"/>
    </row>
    <row r="22" spans="1:6" ht="99" customHeight="1" outlineLevel="5" x14ac:dyDescent="0.25">
      <c r="A22" s="35" t="s">
        <v>583</v>
      </c>
      <c r="B22" s="34" t="s">
        <v>582</v>
      </c>
      <c r="C22" s="11">
        <v>4482352</v>
      </c>
      <c r="D22" s="11">
        <v>4581184.33</v>
      </c>
      <c r="E22" s="12">
        <f>D22/C22*100</f>
        <v>102.20492121100708</v>
      </c>
      <c r="F22" s="2"/>
    </row>
    <row r="23" spans="1:6" ht="112.5" customHeight="1" outlineLevel="5" x14ac:dyDescent="0.25">
      <c r="A23" s="35" t="s">
        <v>581</v>
      </c>
      <c r="B23" s="34" t="s">
        <v>580</v>
      </c>
      <c r="C23" s="11">
        <v>22321</v>
      </c>
      <c r="D23" s="11">
        <v>23927.07</v>
      </c>
      <c r="E23" s="12">
        <f>D23/C23*100</f>
        <v>107.19533175036962</v>
      </c>
      <c r="F23" s="2"/>
    </row>
    <row r="24" spans="1:6" ht="112.5" customHeight="1" outlineLevel="5" x14ac:dyDescent="0.25">
      <c r="A24" s="35" t="s">
        <v>579</v>
      </c>
      <c r="B24" s="34" t="s">
        <v>578</v>
      </c>
      <c r="C24" s="11">
        <v>4652886</v>
      </c>
      <c r="D24" s="11">
        <v>4735011.4800000004</v>
      </c>
      <c r="E24" s="12">
        <f>D24/C24*100</f>
        <v>101.76504388888961</v>
      </c>
      <c r="F24" s="2"/>
    </row>
    <row r="25" spans="1:6" ht="98.25" customHeight="1" outlineLevel="5" x14ac:dyDescent="0.25">
      <c r="A25" s="35" t="s">
        <v>577</v>
      </c>
      <c r="B25" s="34" t="s">
        <v>576</v>
      </c>
      <c r="C25" s="11">
        <v>-539323</v>
      </c>
      <c r="D25" s="11">
        <v>-498774.87</v>
      </c>
      <c r="E25" s="12">
        <f>D25/C25*100</f>
        <v>92.481661267922931</v>
      </c>
      <c r="F25" s="2"/>
    </row>
    <row r="26" spans="1:6" ht="15.75" outlineLevel="1" x14ac:dyDescent="0.25">
      <c r="A26" s="35" t="s">
        <v>575</v>
      </c>
      <c r="B26" s="34" t="s">
        <v>574</v>
      </c>
      <c r="C26" s="11">
        <v>85677108</v>
      </c>
      <c r="D26" s="11">
        <v>80329696.840000004</v>
      </c>
      <c r="E26" s="12">
        <f>D26/C26*100</f>
        <v>93.75864652200913</v>
      </c>
      <c r="F26" s="2"/>
    </row>
    <row r="27" spans="1:6" ht="31.5" outlineLevel="3" x14ac:dyDescent="0.25">
      <c r="A27" s="35" t="s">
        <v>573</v>
      </c>
      <c r="B27" s="34" t="s">
        <v>572</v>
      </c>
      <c r="C27" s="11">
        <v>85293934</v>
      </c>
      <c r="D27" s="11">
        <v>80243239.159999996</v>
      </c>
      <c r="E27" s="12">
        <f>D27/C27*100</f>
        <v>94.078482955188818</v>
      </c>
      <c r="F27" s="2"/>
    </row>
    <row r="28" spans="1:6" ht="31.5" outlineLevel="5" x14ac:dyDescent="0.25">
      <c r="A28" s="35" t="s">
        <v>571</v>
      </c>
      <c r="B28" s="34" t="s">
        <v>570</v>
      </c>
      <c r="C28" s="11">
        <v>68443989</v>
      </c>
      <c r="D28" s="11">
        <v>63921792.18</v>
      </c>
      <c r="E28" s="12">
        <f>D28/C28*100</f>
        <v>93.392850291060626</v>
      </c>
      <c r="F28" s="2"/>
    </row>
    <row r="29" spans="1:6" ht="47.25" outlineLevel="5" x14ac:dyDescent="0.25">
      <c r="A29" s="35" t="s">
        <v>569</v>
      </c>
      <c r="B29" s="34" t="s">
        <v>568</v>
      </c>
      <c r="C29" s="13" t="s">
        <v>278</v>
      </c>
      <c r="D29" s="11">
        <v>5.77</v>
      </c>
      <c r="E29" s="12" t="s">
        <v>279</v>
      </c>
      <c r="F29" s="2"/>
    </row>
    <row r="30" spans="1:6" ht="63" outlineLevel="5" x14ac:dyDescent="0.25">
      <c r="A30" s="35" t="s">
        <v>567</v>
      </c>
      <c r="B30" s="34" t="s">
        <v>566</v>
      </c>
      <c r="C30" s="11">
        <v>16849945</v>
      </c>
      <c r="D30" s="11">
        <v>16321090.970000001</v>
      </c>
      <c r="E30" s="12">
        <f>D30/C30*100</f>
        <v>96.861390170709754</v>
      </c>
      <c r="F30" s="2"/>
    </row>
    <row r="31" spans="1:6" ht="47.25" customHeight="1" outlineLevel="5" x14ac:dyDescent="0.25">
      <c r="A31" s="35" t="s">
        <v>565</v>
      </c>
      <c r="B31" s="34" t="s">
        <v>564</v>
      </c>
      <c r="C31" s="13" t="s">
        <v>278</v>
      </c>
      <c r="D31" s="11">
        <v>349.97</v>
      </c>
      <c r="E31" s="12" t="s">
        <v>279</v>
      </c>
      <c r="F31" s="2"/>
    </row>
    <row r="32" spans="1:6" ht="47.25" outlineLevel="5" x14ac:dyDescent="0.25">
      <c r="A32" s="35" t="s">
        <v>563</v>
      </c>
      <c r="B32" s="34" t="s">
        <v>562</v>
      </c>
      <c r="C32" s="13" t="s">
        <v>278</v>
      </c>
      <c r="D32" s="11">
        <v>0.27</v>
      </c>
      <c r="E32" s="12" t="s">
        <v>279</v>
      </c>
      <c r="F32" s="2"/>
    </row>
    <row r="33" spans="1:6" ht="31.5" outlineLevel="3" x14ac:dyDescent="0.25">
      <c r="A33" s="35" t="s">
        <v>561</v>
      </c>
      <c r="B33" s="34" t="s">
        <v>560</v>
      </c>
      <c r="C33" s="13" t="s">
        <v>278</v>
      </c>
      <c r="D33" s="11">
        <v>-30341.57</v>
      </c>
      <c r="E33" s="12" t="s">
        <v>279</v>
      </c>
      <c r="F33" s="2"/>
    </row>
    <row r="34" spans="1:6" ht="31.5" outlineLevel="5" x14ac:dyDescent="0.25">
      <c r="A34" s="35" t="s">
        <v>559</v>
      </c>
      <c r="B34" s="34" t="s">
        <v>558</v>
      </c>
      <c r="C34" s="13" t="s">
        <v>278</v>
      </c>
      <c r="D34" s="11">
        <v>-31568.720000000001</v>
      </c>
      <c r="E34" s="12" t="s">
        <v>279</v>
      </c>
      <c r="F34" s="2"/>
    </row>
    <row r="35" spans="1:6" ht="31.5" customHeight="1" outlineLevel="5" x14ac:dyDescent="0.25">
      <c r="A35" s="35" t="s">
        <v>557</v>
      </c>
      <c r="B35" s="34" t="s">
        <v>556</v>
      </c>
      <c r="C35" s="13" t="s">
        <v>278</v>
      </c>
      <c r="D35" s="11">
        <v>1227.1500000000001</v>
      </c>
      <c r="E35" s="12" t="s">
        <v>279</v>
      </c>
      <c r="F35" s="2"/>
    </row>
    <row r="36" spans="1:6" ht="31.5" customHeight="1" outlineLevel="5" x14ac:dyDescent="0.25">
      <c r="A36" s="35" t="s">
        <v>555</v>
      </c>
      <c r="B36" s="34" t="s">
        <v>554</v>
      </c>
      <c r="C36" s="11">
        <v>383174</v>
      </c>
      <c r="D36" s="11">
        <v>116799.25</v>
      </c>
      <c r="E36" s="12">
        <f>D36/C36*100</f>
        <v>30.482039491197209</v>
      </c>
      <c r="F36" s="2"/>
    </row>
    <row r="37" spans="1:6" ht="15.75" outlineLevel="1" x14ac:dyDescent="0.25">
      <c r="A37" s="35" t="s">
        <v>553</v>
      </c>
      <c r="B37" s="34" t="s">
        <v>552</v>
      </c>
      <c r="C37" s="11">
        <v>71931976</v>
      </c>
      <c r="D37" s="11">
        <v>70666423.079999998</v>
      </c>
      <c r="E37" s="12">
        <f>D37/C37*100</f>
        <v>98.240625393079711</v>
      </c>
      <c r="F37" s="2"/>
    </row>
    <row r="38" spans="1:6" ht="15.75" outlineLevel="3" x14ac:dyDescent="0.25">
      <c r="A38" s="35" t="s">
        <v>551</v>
      </c>
      <c r="B38" s="34" t="s">
        <v>550</v>
      </c>
      <c r="C38" s="11">
        <v>18655404</v>
      </c>
      <c r="D38" s="11">
        <v>19795189.309999999</v>
      </c>
      <c r="E38" s="12">
        <f>D38/C38*100</f>
        <v>106.10967905063862</v>
      </c>
      <c r="F38" s="2"/>
    </row>
    <row r="39" spans="1:6" ht="47.25" outlineLevel="5" x14ac:dyDescent="0.25">
      <c r="A39" s="35" t="s">
        <v>549</v>
      </c>
      <c r="B39" s="34" t="s">
        <v>548</v>
      </c>
      <c r="C39" s="11">
        <v>18655404</v>
      </c>
      <c r="D39" s="11">
        <v>19795189.309999999</v>
      </c>
      <c r="E39" s="12">
        <f>D39/C39*100</f>
        <v>106.10967905063862</v>
      </c>
      <c r="F39" s="2"/>
    </row>
    <row r="40" spans="1:6" ht="15.75" outlineLevel="3" x14ac:dyDescent="0.25">
      <c r="A40" s="35" t="s">
        <v>547</v>
      </c>
      <c r="B40" s="34" t="s">
        <v>546</v>
      </c>
      <c r="C40" s="11">
        <v>53276572</v>
      </c>
      <c r="D40" s="11">
        <v>50871233.770000003</v>
      </c>
      <c r="E40" s="12">
        <f>D40/C40*100</f>
        <v>95.485185814883138</v>
      </c>
      <c r="F40" s="2"/>
    </row>
    <row r="41" spans="1:6" ht="31.5" outlineLevel="5" x14ac:dyDescent="0.25">
      <c r="A41" s="35" t="s">
        <v>545</v>
      </c>
      <c r="B41" s="34" t="s">
        <v>544</v>
      </c>
      <c r="C41" s="11">
        <v>52091407</v>
      </c>
      <c r="D41" s="11">
        <v>49276383.140000001</v>
      </c>
      <c r="E41" s="12">
        <f>D41/C41*100</f>
        <v>94.595991887875101</v>
      </c>
      <c r="F41" s="2"/>
    </row>
    <row r="42" spans="1:6" ht="31.5" outlineLevel="5" x14ac:dyDescent="0.25">
      <c r="A42" s="35" t="s">
        <v>543</v>
      </c>
      <c r="B42" s="34" t="s">
        <v>542</v>
      </c>
      <c r="C42" s="11">
        <v>1185165</v>
      </c>
      <c r="D42" s="11">
        <v>1594850.63</v>
      </c>
      <c r="E42" s="12">
        <f>D42/C42*100</f>
        <v>134.56781376432815</v>
      </c>
      <c r="F42" s="2"/>
    </row>
    <row r="43" spans="1:6" ht="15.75" outlineLevel="1" x14ac:dyDescent="0.25">
      <c r="A43" s="35" t="s">
        <v>541</v>
      </c>
      <c r="B43" s="34" t="s">
        <v>540</v>
      </c>
      <c r="C43" s="11">
        <v>11060470</v>
      </c>
      <c r="D43" s="11">
        <v>8391262.5700000003</v>
      </c>
      <c r="E43" s="12">
        <f>D43/C43*100</f>
        <v>75.867142806770417</v>
      </c>
      <c r="F43" s="2"/>
    </row>
    <row r="44" spans="1:6" ht="47.25" outlineLevel="5" x14ac:dyDescent="0.25">
      <c r="A44" s="35" t="s">
        <v>539</v>
      </c>
      <c r="B44" s="34" t="s">
        <v>538</v>
      </c>
      <c r="C44" s="11">
        <v>11013870</v>
      </c>
      <c r="D44" s="11">
        <v>8334662.5700000003</v>
      </c>
      <c r="E44" s="12">
        <f>D44/C44*100</f>
        <v>75.674241388358496</v>
      </c>
      <c r="F44" s="2"/>
    </row>
    <row r="45" spans="1:6" ht="63" outlineLevel="5" x14ac:dyDescent="0.25">
      <c r="A45" s="35" t="s">
        <v>537</v>
      </c>
      <c r="B45" s="34" t="s">
        <v>536</v>
      </c>
      <c r="C45" s="11">
        <v>45000</v>
      </c>
      <c r="D45" s="11">
        <v>55000</v>
      </c>
      <c r="E45" s="12">
        <f>D45/C45*100</f>
        <v>122.22222222222223</v>
      </c>
      <c r="F45" s="2"/>
    </row>
    <row r="46" spans="1:6" ht="110.25" outlineLevel="5" x14ac:dyDescent="0.25">
      <c r="A46" s="35" t="s">
        <v>535</v>
      </c>
      <c r="B46" s="34" t="s">
        <v>534</v>
      </c>
      <c r="C46" s="11">
        <v>1600</v>
      </c>
      <c r="D46" s="11">
        <v>1600</v>
      </c>
      <c r="E46" s="12">
        <f>D46/C46*100</f>
        <v>100</v>
      </c>
      <c r="F46" s="2"/>
    </row>
    <row r="47" spans="1:6" ht="47.25" outlineLevel="1" x14ac:dyDescent="0.25">
      <c r="A47" s="35" t="s">
        <v>533</v>
      </c>
      <c r="B47" s="34" t="s">
        <v>532</v>
      </c>
      <c r="C47" s="11">
        <v>510302429.5</v>
      </c>
      <c r="D47" s="11">
        <v>507555635.81</v>
      </c>
      <c r="E47" s="12">
        <f>D47/C47*100</f>
        <v>99.461732194241876</v>
      </c>
      <c r="F47" s="2"/>
    </row>
    <row r="48" spans="1:6" ht="78.75" outlineLevel="3" x14ac:dyDescent="0.25">
      <c r="A48" s="35" t="s">
        <v>531</v>
      </c>
      <c r="B48" s="34" t="s">
        <v>530</v>
      </c>
      <c r="C48" s="11">
        <v>507176445.10000002</v>
      </c>
      <c r="D48" s="11">
        <v>504459149.72000003</v>
      </c>
      <c r="E48" s="12">
        <f>D48/C48*100</f>
        <v>99.464230761059056</v>
      </c>
      <c r="F48" s="2"/>
    </row>
    <row r="49" spans="1:6" ht="78.75" outlineLevel="5" x14ac:dyDescent="0.25">
      <c r="A49" s="35" t="s">
        <v>529</v>
      </c>
      <c r="B49" s="34" t="s">
        <v>528</v>
      </c>
      <c r="C49" s="11">
        <v>483286073.73000002</v>
      </c>
      <c r="D49" s="11">
        <v>483455298.56</v>
      </c>
      <c r="E49" s="12">
        <f>D49/C49*100</f>
        <v>100.03501545755165</v>
      </c>
      <c r="F49" s="2"/>
    </row>
    <row r="50" spans="1:6" ht="64.5" customHeight="1" outlineLevel="5" x14ac:dyDescent="0.25">
      <c r="A50" s="35" t="s">
        <v>527</v>
      </c>
      <c r="B50" s="34" t="s">
        <v>526</v>
      </c>
      <c r="C50" s="11">
        <v>4478262.46</v>
      </c>
      <c r="D50" s="11">
        <v>4249116.3499999996</v>
      </c>
      <c r="E50" s="12">
        <f>D50/C50*100</f>
        <v>94.88314693373286</v>
      </c>
      <c r="F50" s="2"/>
    </row>
    <row r="51" spans="1:6" ht="31.5" outlineLevel="5" x14ac:dyDescent="0.25">
      <c r="A51" s="35" t="s">
        <v>525</v>
      </c>
      <c r="B51" s="34" t="s">
        <v>524</v>
      </c>
      <c r="C51" s="11">
        <v>19326291.699999999</v>
      </c>
      <c r="D51" s="11">
        <v>16665147.380000001</v>
      </c>
      <c r="E51" s="12">
        <f>D51/C51*100</f>
        <v>86.230445233319131</v>
      </c>
      <c r="F51" s="2"/>
    </row>
    <row r="52" spans="1:6" ht="98.25" customHeight="1" outlineLevel="5" x14ac:dyDescent="0.25">
      <c r="A52" s="35" t="s">
        <v>523</v>
      </c>
      <c r="B52" s="34" t="s">
        <v>522</v>
      </c>
      <c r="C52" s="11">
        <v>85817.21</v>
      </c>
      <c r="D52" s="11">
        <v>89587.43</v>
      </c>
      <c r="E52" s="12">
        <f>D52/C52*100</f>
        <v>104.39331458107294</v>
      </c>
      <c r="F52" s="2"/>
    </row>
    <row r="53" spans="1:6" ht="47.25" outlineLevel="5" x14ac:dyDescent="0.25">
      <c r="A53" s="35" t="s">
        <v>521</v>
      </c>
      <c r="B53" s="34" t="s">
        <v>520</v>
      </c>
      <c r="C53" s="11">
        <v>78800</v>
      </c>
      <c r="D53" s="11">
        <v>78800</v>
      </c>
      <c r="E53" s="12">
        <f>D53/C53*100</f>
        <v>100</v>
      </c>
      <c r="F53" s="2"/>
    </row>
    <row r="54" spans="1:6" ht="78.75" outlineLevel="5" x14ac:dyDescent="0.25">
      <c r="A54" s="35" t="s">
        <v>519</v>
      </c>
      <c r="B54" s="34" t="s">
        <v>518</v>
      </c>
      <c r="C54" s="11">
        <v>3047184.4</v>
      </c>
      <c r="D54" s="11">
        <v>3007686.09</v>
      </c>
      <c r="E54" s="12">
        <f>D54/C54*100</f>
        <v>98.703776837397825</v>
      </c>
      <c r="F54" s="2"/>
    </row>
    <row r="55" spans="1:6" ht="94.5" outlineLevel="5" x14ac:dyDescent="0.25">
      <c r="A55" s="35" t="s">
        <v>517</v>
      </c>
      <c r="B55" s="34" t="s">
        <v>516</v>
      </c>
      <c r="C55" s="13" t="s">
        <v>278</v>
      </c>
      <c r="D55" s="11">
        <v>10000</v>
      </c>
      <c r="E55" s="12" t="s">
        <v>279</v>
      </c>
      <c r="F55" s="2"/>
    </row>
    <row r="56" spans="1:6" ht="20.25" customHeight="1" outlineLevel="1" x14ac:dyDescent="0.25">
      <c r="A56" s="35" t="s">
        <v>515</v>
      </c>
      <c r="B56" s="34" t="s">
        <v>514</v>
      </c>
      <c r="C56" s="11">
        <v>21209676.59</v>
      </c>
      <c r="D56" s="11">
        <v>21209676.77</v>
      </c>
      <c r="E56" s="12">
        <f>D56/C56*100</f>
        <v>100.00000084866923</v>
      </c>
      <c r="F56" s="2"/>
    </row>
    <row r="57" spans="1:6" ht="31.5" outlineLevel="5" x14ac:dyDescent="0.25">
      <c r="A57" s="35" t="s">
        <v>513</v>
      </c>
      <c r="B57" s="34" t="s">
        <v>512</v>
      </c>
      <c r="C57" s="11">
        <v>903524.46</v>
      </c>
      <c r="D57" s="11">
        <v>903524.63</v>
      </c>
      <c r="E57" s="12">
        <f>D57/C57*100</f>
        <v>100.00001881520728</v>
      </c>
      <c r="F57" s="2"/>
    </row>
    <row r="58" spans="1:6" ht="15.75" outlineLevel="5" x14ac:dyDescent="0.25">
      <c r="A58" s="35" t="s">
        <v>511</v>
      </c>
      <c r="B58" s="34" t="s">
        <v>510</v>
      </c>
      <c r="C58" s="11">
        <v>9151985.4800000004</v>
      </c>
      <c r="D58" s="11">
        <v>9151985.4800000004</v>
      </c>
      <c r="E58" s="12">
        <f>D58/C58*100</f>
        <v>100</v>
      </c>
      <c r="F58" s="2"/>
    </row>
    <row r="59" spans="1:6" ht="15.75" outlineLevel="5" x14ac:dyDescent="0.25">
      <c r="A59" s="35" t="s">
        <v>509</v>
      </c>
      <c r="B59" s="34" t="s">
        <v>508</v>
      </c>
      <c r="C59" s="11">
        <v>11154166.65</v>
      </c>
      <c r="D59" s="11">
        <v>11154166.66</v>
      </c>
      <c r="E59" s="12">
        <f>D59/C59*100</f>
        <v>100.0000000896526</v>
      </c>
      <c r="F59" s="2"/>
    </row>
    <row r="60" spans="1:6" ht="31.5" outlineLevel="1" x14ac:dyDescent="0.25">
      <c r="A60" s="35" t="s">
        <v>507</v>
      </c>
      <c r="B60" s="34" t="s">
        <v>506</v>
      </c>
      <c r="C60" s="11">
        <v>8170630.9699999997</v>
      </c>
      <c r="D60" s="11">
        <v>8778521.8100000005</v>
      </c>
      <c r="E60" s="12">
        <f>D60/C60*100</f>
        <v>107.4399497692649</v>
      </c>
      <c r="F60" s="2"/>
    </row>
    <row r="61" spans="1:6" ht="47.25" outlineLevel="5" x14ac:dyDescent="0.25">
      <c r="A61" s="35" t="s">
        <v>505</v>
      </c>
      <c r="B61" s="34" t="s">
        <v>504</v>
      </c>
      <c r="C61" s="13" t="s">
        <v>278</v>
      </c>
      <c r="D61" s="11">
        <v>-1399.34</v>
      </c>
      <c r="E61" s="12" t="s">
        <v>279</v>
      </c>
      <c r="F61" s="2"/>
    </row>
    <row r="62" spans="1:6" ht="31.5" outlineLevel="5" x14ac:dyDescent="0.25">
      <c r="A62" s="35" t="s">
        <v>503</v>
      </c>
      <c r="B62" s="34" t="s">
        <v>502</v>
      </c>
      <c r="C62" s="11">
        <v>6954503</v>
      </c>
      <c r="D62" s="11">
        <v>7541466.4299999997</v>
      </c>
      <c r="E62" s="12">
        <f>D62/C62*100</f>
        <v>108.44004855559052</v>
      </c>
      <c r="F62" s="2"/>
    </row>
    <row r="63" spans="1:6" ht="31.5" outlineLevel="5" x14ac:dyDescent="0.25">
      <c r="A63" s="35" t="s">
        <v>501</v>
      </c>
      <c r="B63" s="34" t="s">
        <v>500</v>
      </c>
      <c r="C63" s="11">
        <v>1216127.97</v>
      </c>
      <c r="D63" s="11">
        <v>1238454.72</v>
      </c>
      <c r="E63" s="12">
        <f>D63/C63*100</f>
        <v>101.83588820837662</v>
      </c>
      <c r="F63" s="2"/>
    </row>
    <row r="64" spans="1:6" ht="31.5" outlineLevel="1" x14ac:dyDescent="0.25">
      <c r="A64" s="35" t="s">
        <v>499</v>
      </c>
      <c r="B64" s="34" t="s">
        <v>498</v>
      </c>
      <c r="C64" s="11">
        <v>15867134.199999999</v>
      </c>
      <c r="D64" s="11">
        <v>26090487.120000001</v>
      </c>
      <c r="E64" s="12">
        <f>D64/C64*100</f>
        <v>164.43099800592853</v>
      </c>
      <c r="F64" s="2"/>
    </row>
    <row r="65" spans="1:6" ht="78.75" outlineLevel="5" x14ac:dyDescent="0.25">
      <c r="A65" s="35" t="s">
        <v>496</v>
      </c>
      <c r="B65" s="34" t="s">
        <v>497</v>
      </c>
      <c r="C65" s="11">
        <v>13545464.699999999</v>
      </c>
      <c r="D65" s="11">
        <v>18754736.670000002</v>
      </c>
      <c r="E65" s="12">
        <f>D65/C65*100</f>
        <v>138.45768369984387</v>
      </c>
      <c r="F65" s="2"/>
    </row>
    <row r="66" spans="1:6" ht="78.75" outlineLevel="5" x14ac:dyDescent="0.25">
      <c r="A66" s="35" t="s">
        <v>496</v>
      </c>
      <c r="B66" s="34" t="s">
        <v>495</v>
      </c>
      <c r="C66" s="11">
        <v>89618</v>
      </c>
      <c r="D66" s="11">
        <v>89618</v>
      </c>
      <c r="E66" s="12">
        <f>D66/C66*100</f>
        <v>100</v>
      </c>
      <c r="F66" s="2"/>
    </row>
    <row r="67" spans="1:6" ht="47.25" outlineLevel="5" x14ac:dyDescent="0.25">
      <c r="A67" s="35" t="s">
        <v>494</v>
      </c>
      <c r="B67" s="34" t="s">
        <v>493</v>
      </c>
      <c r="C67" s="11">
        <v>2232051.5</v>
      </c>
      <c r="D67" s="11">
        <v>2364132.4500000002</v>
      </c>
      <c r="E67" s="12">
        <f>D67/C67*100</f>
        <v>105.91746875016102</v>
      </c>
      <c r="F67" s="2"/>
    </row>
    <row r="68" spans="1:6" ht="47.25" outlineLevel="5" x14ac:dyDescent="0.25">
      <c r="A68" s="35" t="s">
        <v>492</v>
      </c>
      <c r="B68" s="34" t="s">
        <v>491</v>
      </c>
      <c r="C68" s="13" t="s">
        <v>278</v>
      </c>
      <c r="D68" s="11">
        <v>4882000</v>
      </c>
      <c r="E68" s="12" t="s">
        <v>279</v>
      </c>
      <c r="F68" s="2"/>
    </row>
    <row r="69" spans="1:6" ht="18.75" customHeight="1" outlineLevel="1" x14ac:dyDescent="0.25">
      <c r="A69" s="35" t="s">
        <v>490</v>
      </c>
      <c r="B69" s="34" t="s">
        <v>489</v>
      </c>
      <c r="C69" s="11">
        <v>3683555.6</v>
      </c>
      <c r="D69" s="11">
        <v>3721075.62</v>
      </c>
      <c r="E69" s="12">
        <f>D69/C69*100</f>
        <v>101.01858161174491</v>
      </c>
      <c r="F69" s="2"/>
    </row>
    <row r="70" spans="1:6" ht="114" customHeight="1" outlineLevel="5" x14ac:dyDescent="0.25">
      <c r="A70" s="35" t="s">
        <v>488</v>
      </c>
      <c r="B70" s="34" t="s">
        <v>487</v>
      </c>
      <c r="C70" s="11">
        <v>1901</v>
      </c>
      <c r="D70" s="11">
        <v>2185.5100000000002</v>
      </c>
      <c r="E70" s="12">
        <f>D70/C70*100</f>
        <v>114.96633350867967</v>
      </c>
      <c r="F70" s="2"/>
    </row>
    <row r="71" spans="1:6" ht="81.75" customHeight="1" outlineLevel="5" x14ac:dyDescent="0.25">
      <c r="A71" s="35" t="s">
        <v>486</v>
      </c>
      <c r="B71" s="34" t="s">
        <v>485</v>
      </c>
      <c r="C71" s="11">
        <v>4500</v>
      </c>
      <c r="D71" s="11">
        <v>4500</v>
      </c>
      <c r="E71" s="12">
        <f>D71/C71*100</f>
        <v>100</v>
      </c>
      <c r="F71" s="2"/>
    </row>
    <row r="72" spans="1:6" ht="161.25" customHeight="1" outlineLevel="5" x14ac:dyDescent="0.25">
      <c r="A72" s="35" t="s">
        <v>484</v>
      </c>
      <c r="B72" s="34" t="s">
        <v>483</v>
      </c>
      <c r="C72" s="11">
        <v>10000</v>
      </c>
      <c r="D72" s="11">
        <v>12000</v>
      </c>
      <c r="E72" s="12">
        <f>D72/C72*100</f>
        <v>120</v>
      </c>
      <c r="F72" s="2"/>
    </row>
    <row r="73" spans="1:6" ht="129.75" customHeight="1" outlineLevel="5" x14ac:dyDescent="0.25">
      <c r="A73" s="35" t="s">
        <v>482</v>
      </c>
      <c r="B73" s="34" t="s">
        <v>481</v>
      </c>
      <c r="C73" s="11">
        <v>19898</v>
      </c>
      <c r="D73" s="11">
        <v>19897.310000000001</v>
      </c>
      <c r="E73" s="12">
        <f>D73/C73*100</f>
        <v>99.996532314805521</v>
      </c>
      <c r="F73" s="2"/>
    </row>
    <row r="74" spans="1:6" ht="96.75" customHeight="1" outlineLevel="5" x14ac:dyDescent="0.25">
      <c r="A74" s="35" t="s">
        <v>480</v>
      </c>
      <c r="B74" s="34" t="s">
        <v>479</v>
      </c>
      <c r="C74" s="11">
        <v>57000</v>
      </c>
      <c r="D74" s="11">
        <v>57500</v>
      </c>
      <c r="E74" s="12">
        <f>D74/C74*100</f>
        <v>100.87719298245614</v>
      </c>
      <c r="F74" s="2"/>
    </row>
    <row r="75" spans="1:6" ht="96" customHeight="1" outlineLevel="5" x14ac:dyDescent="0.25">
      <c r="A75" s="35" t="s">
        <v>478</v>
      </c>
      <c r="B75" s="34" t="s">
        <v>477</v>
      </c>
      <c r="C75" s="11">
        <v>3110</v>
      </c>
      <c r="D75" s="11">
        <v>508.17</v>
      </c>
      <c r="E75" s="12">
        <f>D75/C75*100</f>
        <v>16.339871382636655</v>
      </c>
      <c r="F75" s="2"/>
    </row>
    <row r="76" spans="1:6" ht="94.5" outlineLevel="5" x14ac:dyDescent="0.25">
      <c r="A76" s="35" t="s">
        <v>476</v>
      </c>
      <c r="B76" s="34" t="s">
        <v>475</v>
      </c>
      <c r="C76" s="11">
        <v>1117</v>
      </c>
      <c r="D76" s="11">
        <v>1118.4000000000001</v>
      </c>
      <c r="E76" s="12">
        <f>D76/C76*100</f>
        <v>100.12533572068041</v>
      </c>
      <c r="F76" s="2"/>
    </row>
    <row r="77" spans="1:6" ht="78.75" outlineLevel="5" x14ac:dyDescent="0.25">
      <c r="A77" s="35" t="s">
        <v>474</v>
      </c>
      <c r="B77" s="34" t="s">
        <v>473</v>
      </c>
      <c r="C77" s="11">
        <v>867</v>
      </c>
      <c r="D77" s="11">
        <v>866.35</v>
      </c>
      <c r="E77" s="12">
        <f>D77/C77*100</f>
        <v>99.925028835063443</v>
      </c>
      <c r="F77" s="2"/>
    </row>
    <row r="78" spans="1:6" ht="80.25" customHeight="1" outlineLevel="5" x14ac:dyDescent="0.25">
      <c r="A78" s="35" t="s">
        <v>472</v>
      </c>
      <c r="B78" s="34" t="s">
        <v>471</v>
      </c>
      <c r="C78" s="11">
        <v>2000</v>
      </c>
      <c r="D78" s="11">
        <v>-170.14</v>
      </c>
      <c r="E78" s="12">
        <f>D78/C78*100</f>
        <v>-8.5069999999999997</v>
      </c>
      <c r="F78" s="2"/>
    </row>
    <row r="79" spans="1:6" ht="81" customHeight="1" outlineLevel="5" x14ac:dyDescent="0.25">
      <c r="A79" s="35" t="s">
        <v>470</v>
      </c>
      <c r="B79" s="34" t="s">
        <v>469</v>
      </c>
      <c r="C79" s="11">
        <v>1000</v>
      </c>
      <c r="D79" s="11">
        <v>1000</v>
      </c>
      <c r="E79" s="12">
        <f>D79/C79*100</f>
        <v>100</v>
      </c>
      <c r="F79" s="2"/>
    </row>
    <row r="80" spans="1:6" ht="78.75" outlineLevel="5" x14ac:dyDescent="0.25">
      <c r="A80" s="35" t="s">
        <v>468</v>
      </c>
      <c r="B80" s="34" t="s">
        <v>467</v>
      </c>
      <c r="C80" s="11">
        <v>1500</v>
      </c>
      <c r="D80" s="11">
        <v>1500</v>
      </c>
      <c r="E80" s="12">
        <f>D80/C80*100</f>
        <v>100</v>
      </c>
      <c r="F80" s="2"/>
    </row>
    <row r="81" spans="1:6" ht="81.75" customHeight="1" outlineLevel="5" x14ac:dyDescent="0.25">
      <c r="A81" s="35" t="s">
        <v>466</v>
      </c>
      <c r="B81" s="34" t="s">
        <v>465</v>
      </c>
      <c r="C81" s="11">
        <v>9833</v>
      </c>
      <c r="D81" s="11">
        <v>4500</v>
      </c>
      <c r="E81" s="12">
        <f>D81/C81*100</f>
        <v>45.764263195362552</v>
      </c>
      <c r="F81" s="2"/>
    </row>
    <row r="82" spans="1:6" ht="112.5" customHeight="1" outlineLevel="3" x14ac:dyDescent="0.25">
      <c r="A82" s="35" t="s">
        <v>464</v>
      </c>
      <c r="B82" s="34" t="s">
        <v>463</v>
      </c>
      <c r="C82" s="11">
        <v>10000</v>
      </c>
      <c r="D82" s="11">
        <v>10000</v>
      </c>
      <c r="E82" s="12">
        <f>D82/C82*100</f>
        <v>100</v>
      </c>
      <c r="F82" s="2"/>
    </row>
    <row r="83" spans="1:6" ht="94.5" outlineLevel="4" x14ac:dyDescent="0.25">
      <c r="A83" s="35" t="s">
        <v>462</v>
      </c>
      <c r="B83" s="34" t="s">
        <v>461</v>
      </c>
      <c r="C83" s="11">
        <v>25000</v>
      </c>
      <c r="D83" s="11">
        <v>25000</v>
      </c>
      <c r="E83" s="12">
        <f>D83/C83*100</f>
        <v>100</v>
      </c>
      <c r="F83" s="2"/>
    </row>
    <row r="84" spans="1:6" ht="127.5" customHeight="1" outlineLevel="5" x14ac:dyDescent="0.25">
      <c r="A84" s="35" t="s">
        <v>460</v>
      </c>
      <c r="B84" s="34" t="s">
        <v>459</v>
      </c>
      <c r="C84" s="11">
        <v>529</v>
      </c>
      <c r="D84" s="11">
        <v>300</v>
      </c>
      <c r="E84" s="12">
        <f>D84/C84*100</f>
        <v>56.710775047258977</v>
      </c>
      <c r="F84" s="2"/>
    </row>
    <row r="85" spans="1:6" ht="141.75" outlineLevel="3" x14ac:dyDescent="0.25">
      <c r="A85" s="35" t="s">
        <v>458</v>
      </c>
      <c r="B85" s="34" t="s">
        <v>457</v>
      </c>
      <c r="C85" s="11">
        <v>1000</v>
      </c>
      <c r="D85" s="11">
        <v>-13470.73</v>
      </c>
      <c r="E85" s="12">
        <f>D85/C85*100</f>
        <v>-1347.0729999999999</v>
      </c>
      <c r="F85" s="2"/>
    </row>
    <row r="86" spans="1:6" ht="114.75" customHeight="1" outlineLevel="4" x14ac:dyDescent="0.25">
      <c r="A86" s="35" t="s">
        <v>456</v>
      </c>
      <c r="B86" s="34" t="s">
        <v>455</v>
      </c>
      <c r="C86" s="11">
        <v>3133</v>
      </c>
      <c r="D86" s="11">
        <v>2350</v>
      </c>
      <c r="E86" s="12">
        <f>D86/C86*100</f>
        <v>75.007979572294929</v>
      </c>
      <c r="F86" s="2"/>
    </row>
    <row r="87" spans="1:6" ht="144.75" customHeight="1" outlineLevel="5" x14ac:dyDescent="0.25">
      <c r="A87" s="35" t="s">
        <v>454</v>
      </c>
      <c r="B87" s="34" t="s">
        <v>453</v>
      </c>
      <c r="C87" s="11">
        <v>502</v>
      </c>
      <c r="D87" s="11">
        <v>500.02</v>
      </c>
      <c r="E87" s="12">
        <f>D87/C87*100</f>
        <v>99.60557768924302</v>
      </c>
      <c r="F87" s="2"/>
    </row>
    <row r="88" spans="1:6" ht="174.75" customHeight="1" outlineLevel="5" x14ac:dyDescent="0.25">
      <c r="A88" s="35" t="s">
        <v>452</v>
      </c>
      <c r="B88" s="34" t="s">
        <v>451</v>
      </c>
      <c r="C88" s="11">
        <v>648</v>
      </c>
      <c r="D88" s="11">
        <v>300</v>
      </c>
      <c r="E88" s="12">
        <f>D88/C88*100</f>
        <v>46.296296296296298</v>
      </c>
      <c r="F88" s="2"/>
    </row>
    <row r="89" spans="1:6" ht="78.75" outlineLevel="2" x14ac:dyDescent="0.25">
      <c r="A89" s="35" t="s">
        <v>449</v>
      </c>
      <c r="B89" s="34" t="s">
        <v>450</v>
      </c>
      <c r="C89" s="11">
        <v>500</v>
      </c>
      <c r="D89" s="11">
        <v>500</v>
      </c>
      <c r="E89" s="12">
        <f>D89/C89*100</f>
        <v>100</v>
      </c>
      <c r="F89" s="2"/>
    </row>
    <row r="90" spans="1:6" ht="78.75" outlineLevel="3" x14ac:dyDescent="0.25">
      <c r="A90" s="35" t="s">
        <v>449</v>
      </c>
      <c r="B90" s="34" t="s">
        <v>448</v>
      </c>
      <c r="C90" s="11">
        <v>25000</v>
      </c>
      <c r="D90" s="11">
        <v>25000</v>
      </c>
      <c r="E90" s="12">
        <f>D90/C90*100</f>
        <v>100</v>
      </c>
      <c r="F90" s="2"/>
    </row>
    <row r="91" spans="1:6" ht="78.75" outlineLevel="4" x14ac:dyDescent="0.25">
      <c r="A91" s="35" t="s">
        <v>447</v>
      </c>
      <c r="B91" s="34" t="s">
        <v>446</v>
      </c>
      <c r="C91" s="11">
        <v>431</v>
      </c>
      <c r="D91" s="11">
        <v>350</v>
      </c>
      <c r="E91" s="12">
        <f>D91/C91*100</f>
        <v>81.206496519721583</v>
      </c>
      <c r="F91" s="2"/>
    </row>
    <row r="92" spans="1:6" ht="66" customHeight="1" outlineLevel="5" x14ac:dyDescent="0.25">
      <c r="A92" s="35" t="s">
        <v>445</v>
      </c>
      <c r="B92" s="34" t="s">
        <v>444</v>
      </c>
      <c r="C92" s="13" t="s">
        <v>278</v>
      </c>
      <c r="D92" s="11">
        <v>20000</v>
      </c>
      <c r="E92" s="12" t="s">
        <v>279</v>
      </c>
      <c r="F92" s="2"/>
    </row>
    <row r="93" spans="1:6" ht="83.25" customHeight="1" outlineLevel="5" x14ac:dyDescent="0.25">
      <c r="A93" s="35" t="s">
        <v>443</v>
      </c>
      <c r="B93" s="34" t="s">
        <v>442</v>
      </c>
      <c r="C93" s="11">
        <v>25000</v>
      </c>
      <c r="D93" s="11">
        <v>25000</v>
      </c>
      <c r="E93" s="12">
        <f>D93/C93*100</f>
        <v>100</v>
      </c>
      <c r="F93" s="2"/>
    </row>
    <row r="94" spans="1:6" ht="99" customHeight="1" outlineLevel="5" x14ac:dyDescent="0.25">
      <c r="A94" s="35" t="s">
        <v>441</v>
      </c>
      <c r="B94" s="34" t="s">
        <v>440</v>
      </c>
      <c r="C94" s="11">
        <v>250</v>
      </c>
      <c r="D94" s="11">
        <v>250</v>
      </c>
      <c r="E94" s="12">
        <f>D94/C94*100</f>
        <v>100</v>
      </c>
      <c r="F94" s="2"/>
    </row>
    <row r="95" spans="1:6" ht="97.5" customHeight="1" outlineLevel="3" x14ac:dyDescent="0.25">
      <c r="A95" s="35" t="s">
        <v>439</v>
      </c>
      <c r="B95" s="34" t="s">
        <v>438</v>
      </c>
      <c r="C95" s="11">
        <v>349044.21</v>
      </c>
      <c r="D95" s="11">
        <v>364447.68</v>
      </c>
      <c r="E95" s="12">
        <f>D95/C95*100</f>
        <v>104.41304269164068</v>
      </c>
      <c r="F95" s="2"/>
    </row>
    <row r="96" spans="1:6" ht="47.25" outlineLevel="4" x14ac:dyDescent="0.25">
      <c r="A96" s="35" t="s">
        <v>437</v>
      </c>
      <c r="B96" s="34" t="s">
        <v>436</v>
      </c>
      <c r="C96" s="11">
        <v>37000</v>
      </c>
      <c r="D96" s="13" t="s">
        <v>278</v>
      </c>
      <c r="E96" s="15" t="s">
        <v>435</v>
      </c>
      <c r="F96" s="2"/>
    </row>
    <row r="97" spans="1:6" ht="64.5" customHeight="1" outlineLevel="5" x14ac:dyDescent="0.25">
      <c r="A97" s="35" t="s">
        <v>434</v>
      </c>
      <c r="B97" s="34" t="s">
        <v>433</v>
      </c>
      <c r="C97" s="11">
        <v>1364518.72</v>
      </c>
      <c r="D97" s="11">
        <v>1394686.79</v>
      </c>
      <c r="E97" s="12">
        <f>D97/C97*100</f>
        <v>102.21089454895862</v>
      </c>
      <c r="F97" s="2"/>
    </row>
    <row r="98" spans="1:6" ht="63" outlineLevel="5" x14ac:dyDescent="0.25">
      <c r="A98" s="35" t="s">
        <v>432</v>
      </c>
      <c r="B98" s="34" t="s">
        <v>431</v>
      </c>
      <c r="C98" s="11">
        <v>293847.67</v>
      </c>
      <c r="D98" s="11">
        <v>383743.54</v>
      </c>
      <c r="E98" s="12">
        <f>D98/C98*100</f>
        <v>130.59267749170854</v>
      </c>
      <c r="F98" s="2"/>
    </row>
    <row r="99" spans="1:6" ht="63" outlineLevel="5" x14ac:dyDescent="0.25">
      <c r="A99" s="35" t="s">
        <v>430</v>
      </c>
      <c r="B99" s="34" t="s">
        <v>429</v>
      </c>
      <c r="C99" s="11">
        <v>319744</v>
      </c>
      <c r="D99" s="11">
        <v>330930.40000000002</v>
      </c>
      <c r="E99" s="12">
        <f>D99/C99*100</f>
        <v>103.49854883907126</v>
      </c>
      <c r="F99" s="2"/>
    </row>
    <row r="100" spans="1:6" ht="63" outlineLevel="5" x14ac:dyDescent="0.25">
      <c r="A100" s="35" t="s">
        <v>428</v>
      </c>
      <c r="B100" s="34" t="s">
        <v>427</v>
      </c>
      <c r="C100" s="11">
        <v>3042</v>
      </c>
      <c r="D100" s="11">
        <v>3500.8</v>
      </c>
      <c r="E100" s="12">
        <f>D100/C100*100</f>
        <v>115.08218277449048</v>
      </c>
      <c r="F100" s="2"/>
    </row>
    <row r="101" spans="1:6" ht="66" customHeight="1" outlineLevel="5" x14ac:dyDescent="0.25">
      <c r="A101" s="35" t="s">
        <v>426</v>
      </c>
      <c r="B101" s="34" t="s">
        <v>425</v>
      </c>
      <c r="C101" s="11">
        <v>11850</v>
      </c>
      <c r="D101" s="11">
        <v>11850</v>
      </c>
      <c r="E101" s="12">
        <f>D101/C101*100</f>
        <v>100</v>
      </c>
      <c r="F101" s="2"/>
    </row>
    <row r="102" spans="1:6" ht="97.5" customHeight="1" outlineLevel="5" x14ac:dyDescent="0.25">
      <c r="A102" s="35" t="s">
        <v>424</v>
      </c>
      <c r="B102" s="34" t="s">
        <v>423</v>
      </c>
      <c r="C102" s="11">
        <v>228824</v>
      </c>
      <c r="D102" s="11">
        <v>228824</v>
      </c>
      <c r="E102" s="12">
        <f>D102/C102*100</f>
        <v>100</v>
      </c>
      <c r="F102" s="2"/>
    </row>
    <row r="103" spans="1:6" ht="63" outlineLevel="5" x14ac:dyDescent="0.25">
      <c r="A103" s="35" t="s">
        <v>422</v>
      </c>
      <c r="B103" s="34" t="s">
        <v>421</v>
      </c>
      <c r="C103" s="11">
        <v>870966</v>
      </c>
      <c r="D103" s="11">
        <v>801607.52</v>
      </c>
      <c r="E103" s="12">
        <f>D103/C103*100</f>
        <v>92.036603036169041</v>
      </c>
      <c r="F103" s="2"/>
    </row>
    <row r="104" spans="1:6" ht="15.75" outlineLevel="1" x14ac:dyDescent="0.25">
      <c r="A104" s="35" t="s">
        <v>420</v>
      </c>
      <c r="B104" s="34" t="s">
        <v>419</v>
      </c>
      <c r="C104" s="11">
        <v>650000</v>
      </c>
      <c r="D104" s="11">
        <v>689652.88</v>
      </c>
      <c r="E104" s="12">
        <f>D104/C104*100</f>
        <v>106.10044307692309</v>
      </c>
      <c r="F104" s="2"/>
    </row>
    <row r="105" spans="1:6" ht="31.5" outlineLevel="5" x14ac:dyDescent="0.25">
      <c r="A105" s="35" t="s">
        <v>418</v>
      </c>
      <c r="B105" s="34" t="s">
        <v>417</v>
      </c>
      <c r="C105" s="13" t="s">
        <v>278</v>
      </c>
      <c r="D105" s="11">
        <v>-4347.12</v>
      </c>
      <c r="E105" s="12" t="s">
        <v>279</v>
      </c>
      <c r="F105" s="2"/>
    </row>
    <row r="106" spans="1:6" ht="18.75" customHeight="1" outlineLevel="5" x14ac:dyDescent="0.25">
      <c r="A106" s="35" t="s">
        <v>416</v>
      </c>
      <c r="B106" s="34" t="s">
        <v>415</v>
      </c>
      <c r="C106" s="13" t="s">
        <v>278</v>
      </c>
      <c r="D106" s="11">
        <v>44000</v>
      </c>
      <c r="E106" s="12" t="s">
        <v>279</v>
      </c>
      <c r="F106" s="2"/>
    </row>
    <row r="107" spans="1:6" ht="31.5" outlineLevel="5" x14ac:dyDescent="0.25">
      <c r="A107" s="35" t="s">
        <v>414</v>
      </c>
      <c r="B107" s="34" t="s">
        <v>413</v>
      </c>
      <c r="C107" s="11">
        <v>650000</v>
      </c>
      <c r="D107" s="11">
        <v>650000</v>
      </c>
      <c r="E107" s="12">
        <f>D107/C107*100</f>
        <v>100</v>
      </c>
      <c r="F107" s="2"/>
    </row>
    <row r="108" spans="1:6" ht="15.75" x14ac:dyDescent="0.25">
      <c r="A108" s="35" t="s">
        <v>412</v>
      </c>
      <c r="B108" s="34" t="s">
        <v>411</v>
      </c>
      <c r="C108" s="11">
        <v>1545964964.71</v>
      </c>
      <c r="D108" s="11">
        <v>1538665020.4000001</v>
      </c>
      <c r="E108" s="12">
        <f>D108/C108*100</f>
        <v>99.527806614209453</v>
      </c>
      <c r="F108" s="2"/>
    </row>
    <row r="109" spans="1:6" ht="31.5" outlineLevel="1" x14ac:dyDescent="0.25">
      <c r="A109" s="35" t="s">
        <v>410</v>
      </c>
      <c r="B109" s="34" t="s">
        <v>409</v>
      </c>
      <c r="C109" s="11">
        <v>1389483875.8800001</v>
      </c>
      <c r="D109" s="11">
        <v>1384415719.29</v>
      </c>
      <c r="E109" s="12">
        <f>D109/C109*100</f>
        <v>99.635248981439943</v>
      </c>
      <c r="F109" s="2"/>
    </row>
    <row r="110" spans="1:6" ht="31.5" outlineLevel="2" x14ac:dyDescent="0.25">
      <c r="A110" s="36" t="s">
        <v>408</v>
      </c>
      <c r="B110" s="20" t="s">
        <v>407</v>
      </c>
      <c r="C110" s="9">
        <v>421385912.83999997</v>
      </c>
      <c r="D110" s="9">
        <v>420372253.41000003</v>
      </c>
      <c r="E110" s="10">
        <f>D110/C110*100</f>
        <v>99.759446293975941</v>
      </c>
      <c r="F110" s="2"/>
    </row>
    <row r="111" spans="1:6" ht="47.25" outlineLevel="5" x14ac:dyDescent="0.25">
      <c r="A111" s="35" t="s">
        <v>406</v>
      </c>
      <c r="B111" s="34" t="s">
        <v>405</v>
      </c>
      <c r="C111" s="11">
        <v>235000000</v>
      </c>
      <c r="D111" s="11">
        <v>234999999.87</v>
      </c>
      <c r="E111" s="12">
        <f>D111/C111*100</f>
        <v>99.999999944680852</v>
      </c>
      <c r="F111" s="2"/>
    </row>
    <row r="112" spans="1:6" ht="78.75" outlineLevel="5" x14ac:dyDescent="0.25">
      <c r="A112" s="35" t="s">
        <v>404</v>
      </c>
      <c r="B112" s="34" t="s">
        <v>403</v>
      </c>
      <c r="C112" s="11">
        <v>42426985.630000003</v>
      </c>
      <c r="D112" s="11">
        <v>42402306.850000001</v>
      </c>
      <c r="E112" s="12">
        <f>D112/C112*100</f>
        <v>99.941832351194535</v>
      </c>
      <c r="F112" s="2"/>
    </row>
    <row r="113" spans="1:6" ht="82.5" customHeight="1" outlineLevel="5" x14ac:dyDescent="0.25">
      <c r="A113" s="35" t="s">
        <v>402</v>
      </c>
      <c r="B113" s="34" t="s">
        <v>401</v>
      </c>
      <c r="C113" s="11">
        <v>517100</v>
      </c>
      <c r="D113" s="11">
        <v>517100</v>
      </c>
      <c r="E113" s="12">
        <f>D113/C113*100</f>
        <v>100</v>
      </c>
      <c r="F113" s="2"/>
    </row>
    <row r="114" spans="1:6" ht="63" outlineLevel="5" x14ac:dyDescent="0.25">
      <c r="A114" s="35" t="s">
        <v>400</v>
      </c>
      <c r="B114" s="34" t="s">
        <v>399</v>
      </c>
      <c r="C114" s="11">
        <v>20324400</v>
      </c>
      <c r="D114" s="11">
        <v>20324400</v>
      </c>
      <c r="E114" s="12">
        <f>D114/C114*100</f>
        <v>100</v>
      </c>
      <c r="F114" s="2"/>
    </row>
    <row r="115" spans="1:6" ht="63" outlineLevel="5" x14ac:dyDescent="0.25">
      <c r="A115" s="35" t="s">
        <v>398</v>
      </c>
      <c r="B115" s="34" t="s">
        <v>397</v>
      </c>
      <c r="C115" s="11">
        <v>28064000</v>
      </c>
      <c r="D115" s="11">
        <v>28018644.440000001</v>
      </c>
      <c r="E115" s="12">
        <f>D115/C115*100</f>
        <v>99.838385262257702</v>
      </c>
      <c r="F115" s="2"/>
    </row>
    <row r="116" spans="1:6" ht="31.5" outlineLevel="5" x14ac:dyDescent="0.25">
      <c r="A116" s="35" t="s">
        <v>396</v>
      </c>
      <c r="B116" s="34" t="s">
        <v>395</v>
      </c>
      <c r="C116" s="11">
        <v>1434060</v>
      </c>
      <c r="D116" s="11">
        <v>1434060</v>
      </c>
      <c r="E116" s="12">
        <f>D116/C116*100</f>
        <v>100</v>
      </c>
      <c r="F116" s="2"/>
    </row>
    <row r="117" spans="1:6" ht="31.5" outlineLevel="5" x14ac:dyDescent="0.25">
      <c r="A117" s="35" t="s">
        <v>394</v>
      </c>
      <c r="B117" s="34" t="s">
        <v>393</v>
      </c>
      <c r="C117" s="11">
        <v>736071.04</v>
      </c>
      <c r="D117" s="11">
        <v>736071.04</v>
      </c>
      <c r="E117" s="12">
        <f>D117/C117*100</f>
        <v>100</v>
      </c>
      <c r="F117" s="2"/>
    </row>
    <row r="118" spans="1:6" ht="15.75" outlineLevel="5" x14ac:dyDescent="0.25">
      <c r="A118" s="35" t="s">
        <v>392</v>
      </c>
      <c r="B118" s="34" t="s">
        <v>391</v>
      </c>
      <c r="C118" s="11">
        <v>92883296.170000002</v>
      </c>
      <c r="D118" s="11">
        <v>91939671.209999993</v>
      </c>
      <c r="E118" s="12">
        <f>D118/C118*100</f>
        <v>98.98407464107116</v>
      </c>
      <c r="F118" s="2"/>
    </row>
    <row r="119" spans="1:6" ht="31.5" outlineLevel="2" x14ac:dyDescent="0.25">
      <c r="A119" s="36" t="s">
        <v>390</v>
      </c>
      <c r="B119" s="20" t="s">
        <v>389</v>
      </c>
      <c r="C119" s="9">
        <v>832262083.14999998</v>
      </c>
      <c r="D119" s="9">
        <v>837943368</v>
      </c>
      <c r="E119" s="10">
        <f>D119/C119*100</f>
        <v>100.68263170520721</v>
      </c>
      <c r="F119" s="2"/>
    </row>
    <row r="120" spans="1:6" ht="33" customHeight="1" outlineLevel="5" x14ac:dyDescent="0.25">
      <c r="A120" s="35" t="s">
        <v>388</v>
      </c>
      <c r="B120" s="34" t="s">
        <v>387</v>
      </c>
      <c r="C120" s="11">
        <v>34101637.5</v>
      </c>
      <c r="D120" s="11">
        <v>30459269.809999999</v>
      </c>
      <c r="E120" s="12">
        <f>D120/C120*100</f>
        <v>89.319082727332372</v>
      </c>
      <c r="F120" s="2"/>
    </row>
    <row r="121" spans="1:6" ht="63" outlineLevel="5" x14ac:dyDescent="0.25">
      <c r="A121" s="35" t="s">
        <v>386</v>
      </c>
      <c r="B121" s="34" t="s">
        <v>385</v>
      </c>
      <c r="C121" s="11">
        <v>67688800</v>
      </c>
      <c r="D121" s="11">
        <v>63190297.350000001</v>
      </c>
      <c r="E121" s="12">
        <f>D121/C121*100</f>
        <v>93.35414034522698</v>
      </c>
      <c r="F121" s="2"/>
    </row>
    <row r="122" spans="1:6" ht="66.75" customHeight="1" outlineLevel="5" x14ac:dyDescent="0.25">
      <c r="A122" s="35" t="s">
        <v>384</v>
      </c>
      <c r="B122" s="34" t="s">
        <v>383</v>
      </c>
      <c r="C122" s="11">
        <v>13714500</v>
      </c>
      <c r="D122" s="11">
        <v>10435171.710000001</v>
      </c>
      <c r="E122" s="12">
        <f>D122/C122*100</f>
        <v>76.088604834299474</v>
      </c>
      <c r="F122" s="2"/>
    </row>
    <row r="123" spans="1:6" ht="63" outlineLevel="5" x14ac:dyDescent="0.25">
      <c r="A123" s="35" t="s">
        <v>382</v>
      </c>
      <c r="B123" s="34" t="s">
        <v>381</v>
      </c>
      <c r="C123" s="11">
        <v>17661800</v>
      </c>
      <c r="D123" s="11">
        <v>17661800</v>
      </c>
      <c r="E123" s="12">
        <f>D123/C123*100</f>
        <v>100</v>
      </c>
      <c r="F123" s="2"/>
    </row>
    <row r="124" spans="1:6" ht="63" outlineLevel="5" x14ac:dyDescent="0.25">
      <c r="A124" s="35" t="s">
        <v>380</v>
      </c>
      <c r="B124" s="34" t="s">
        <v>379</v>
      </c>
      <c r="C124" s="11">
        <v>1506.24</v>
      </c>
      <c r="D124" s="11">
        <v>1152</v>
      </c>
      <c r="E124" s="12">
        <f>D124/C124*100</f>
        <v>76.48183556405354</v>
      </c>
      <c r="F124" s="2"/>
    </row>
    <row r="125" spans="1:6" ht="31.5" outlineLevel="5" x14ac:dyDescent="0.25">
      <c r="A125" s="35" t="s">
        <v>378</v>
      </c>
      <c r="B125" s="34" t="s">
        <v>377</v>
      </c>
      <c r="C125" s="11">
        <v>2919439.41</v>
      </c>
      <c r="D125" s="11">
        <v>2910077.13</v>
      </c>
      <c r="E125" s="12">
        <f>D125/C125*100</f>
        <v>99.679312406075923</v>
      </c>
      <c r="F125" s="2"/>
    </row>
    <row r="126" spans="1:6" ht="15.75" outlineLevel="5" x14ac:dyDescent="0.25">
      <c r="A126" s="35" t="s">
        <v>376</v>
      </c>
      <c r="B126" s="34" t="s">
        <v>375</v>
      </c>
      <c r="C126" s="11">
        <v>696174400</v>
      </c>
      <c r="D126" s="11">
        <v>713285600</v>
      </c>
      <c r="E126" s="12">
        <f>D126/C126*100</f>
        <v>102.45788986208053</v>
      </c>
      <c r="F126" s="2"/>
    </row>
    <row r="127" spans="1:6" ht="17.25" customHeight="1" outlineLevel="2" x14ac:dyDescent="0.25">
      <c r="A127" s="36" t="s">
        <v>374</v>
      </c>
      <c r="B127" s="20" t="s">
        <v>373</v>
      </c>
      <c r="C127" s="9">
        <v>135835879.88999999</v>
      </c>
      <c r="D127" s="9">
        <v>126100097.88</v>
      </c>
      <c r="E127" s="10">
        <f>D127/C127*100</f>
        <v>92.83268749178491</v>
      </c>
      <c r="F127" s="2"/>
    </row>
    <row r="128" spans="1:6" ht="78.75" outlineLevel="5" x14ac:dyDescent="0.25">
      <c r="A128" s="35" t="s">
        <v>372</v>
      </c>
      <c r="B128" s="34" t="s">
        <v>371</v>
      </c>
      <c r="C128" s="11">
        <v>3205300</v>
      </c>
      <c r="D128" s="11">
        <v>3205300</v>
      </c>
      <c r="E128" s="12">
        <f>D128/C128*100</f>
        <v>100</v>
      </c>
      <c r="F128" s="2"/>
    </row>
    <row r="129" spans="1:8" ht="111.75" customHeight="1" outlineLevel="5" x14ac:dyDescent="0.25">
      <c r="A129" s="35" t="s">
        <v>370</v>
      </c>
      <c r="B129" s="34" t="s">
        <v>369</v>
      </c>
      <c r="C129" s="11">
        <v>26232700</v>
      </c>
      <c r="D129" s="11">
        <v>25639772.199999999</v>
      </c>
      <c r="E129" s="12">
        <f>D129/C129*100</f>
        <v>97.739737808155468</v>
      </c>
      <c r="F129" s="2"/>
    </row>
    <row r="130" spans="1:8" ht="66.75" customHeight="1" outlineLevel="5" x14ac:dyDescent="0.25">
      <c r="A130" s="35" t="s">
        <v>368</v>
      </c>
      <c r="B130" s="34" t="s">
        <v>367</v>
      </c>
      <c r="C130" s="11">
        <v>20900000</v>
      </c>
      <c r="D130" s="11">
        <v>20900000</v>
      </c>
      <c r="E130" s="12">
        <f>D130/C130*100</f>
        <v>100</v>
      </c>
      <c r="F130" s="2"/>
    </row>
    <row r="131" spans="1:8" ht="31.5" outlineLevel="5" x14ac:dyDescent="0.25">
      <c r="A131" s="35" t="s">
        <v>366</v>
      </c>
      <c r="B131" s="34" t="s">
        <v>365</v>
      </c>
      <c r="C131" s="11">
        <v>85497879.890000001</v>
      </c>
      <c r="D131" s="11">
        <v>76355025.680000007</v>
      </c>
      <c r="E131" s="12">
        <f>D131/C131*100</f>
        <v>89.306338096613601</v>
      </c>
      <c r="F131" s="2"/>
    </row>
    <row r="132" spans="1:8" ht="15.75" outlineLevel="1" x14ac:dyDescent="0.25">
      <c r="A132" s="35" t="s">
        <v>364</v>
      </c>
      <c r="B132" s="34" t="s">
        <v>363</v>
      </c>
      <c r="C132" s="11">
        <v>155106580</v>
      </c>
      <c r="D132" s="11">
        <v>155106580</v>
      </c>
      <c r="E132" s="12">
        <f>D132/C132*100</f>
        <v>100</v>
      </c>
      <c r="F132" s="2"/>
    </row>
    <row r="133" spans="1:8" ht="33" customHeight="1" outlineLevel="5" x14ac:dyDescent="0.25">
      <c r="A133" s="35" t="s">
        <v>362</v>
      </c>
      <c r="B133" s="34" t="s">
        <v>361</v>
      </c>
      <c r="C133" s="11">
        <v>155106580</v>
      </c>
      <c r="D133" s="11">
        <v>155106580</v>
      </c>
      <c r="E133" s="12">
        <f>D133/C133*100</f>
        <v>100</v>
      </c>
      <c r="F133" s="2"/>
    </row>
    <row r="134" spans="1:8" ht="66" customHeight="1" outlineLevel="1" x14ac:dyDescent="0.25">
      <c r="A134" s="35" t="s">
        <v>360</v>
      </c>
      <c r="B134" s="34" t="s">
        <v>359</v>
      </c>
      <c r="C134" s="11">
        <v>1374508.83</v>
      </c>
      <c r="D134" s="11">
        <v>1754036.64</v>
      </c>
      <c r="E134" s="12">
        <f>D134/C134*100</f>
        <v>127.61188591272999</v>
      </c>
      <c r="F134" s="2"/>
    </row>
    <row r="135" spans="1:8" ht="31.5" outlineLevel="5" x14ac:dyDescent="0.25">
      <c r="A135" s="35" t="s">
        <v>358</v>
      </c>
      <c r="B135" s="34" t="s">
        <v>357</v>
      </c>
      <c r="C135" s="11">
        <v>157608.19</v>
      </c>
      <c r="D135" s="11">
        <v>415232.73</v>
      </c>
      <c r="E135" s="12">
        <f>D135/C135*100</f>
        <v>263.45885324867947</v>
      </c>
      <c r="F135" s="2"/>
    </row>
    <row r="136" spans="1:8" ht="31.5" outlineLevel="5" x14ac:dyDescent="0.25">
      <c r="A136" s="35" t="s">
        <v>356</v>
      </c>
      <c r="B136" s="34" t="s">
        <v>355</v>
      </c>
      <c r="C136" s="11">
        <v>1216900.6399999999</v>
      </c>
      <c r="D136" s="11">
        <v>1338803.9099999999</v>
      </c>
      <c r="E136" s="12">
        <f>D136/C136*100</f>
        <v>110.01752041152677</v>
      </c>
      <c r="F136" s="2"/>
    </row>
    <row r="137" spans="1:8" ht="47.25" outlineLevel="1" x14ac:dyDescent="0.25">
      <c r="A137" s="35" t="s">
        <v>354</v>
      </c>
      <c r="B137" s="34" t="s">
        <v>353</v>
      </c>
      <c r="C137" s="13" t="s">
        <v>278</v>
      </c>
      <c r="D137" s="11">
        <v>-2611315.5299999998</v>
      </c>
      <c r="E137" s="12" t="s">
        <v>279</v>
      </c>
      <c r="F137" s="2"/>
      <c r="H137" s="31">
        <v>0</v>
      </c>
    </row>
    <row r="138" spans="1:8" ht="47.25" outlineLevel="5" x14ac:dyDescent="0.25">
      <c r="A138" s="35" t="s">
        <v>352</v>
      </c>
      <c r="B138" s="34" t="s">
        <v>351</v>
      </c>
      <c r="C138" s="13" t="s">
        <v>278</v>
      </c>
      <c r="D138" s="11">
        <v>-2611315.5299999998</v>
      </c>
      <c r="E138" s="12" t="s">
        <v>279</v>
      </c>
      <c r="F138" s="2"/>
    </row>
    <row r="139" spans="1:8" ht="19.5" customHeight="1" x14ac:dyDescent="0.25">
      <c r="A139" s="33" t="s">
        <v>347</v>
      </c>
      <c r="B139" s="33"/>
      <c r="C139" s="16">
        <v>3320853825.4899998</v>
      </c>
      <c r="D139" s="16">
        <v>3321275989.5</v>
      </c>
      <c r="E139" s="17">
        <f>D139/C139*100</f>
        <v>100.01271251407576</v>
      </c>
      <c r="F139" s="2"/>
    </row>
    <row r="140" spans="1:8" ht="12.75" customHeight="1" x14ac:dyDescent="0.25">
      <c r="A140" s="2"/>
      <c r="B140" s="2"/>
      <c r="C140" s="3"/>
      <c r="D140" s="3"/>
      <c r="E140" s="3"/>
      <c r="F140" s="2"/>
    </row>
    <row r="141" spans="1:8" x14ac:dyDescent="0.25">
      <c r="A141" s="26"/>
      <c r="B141" s="26"/>
      <c r="C141" s="26"/>
      <c r="D141" s="26"/>
      <c r="E141" s="4"/>
      <c r="F141" s="2"/>
    </row>
  </sheetData>
  <mergeCells count="11">
    <mergeCell ref="A9:E9"/>
    <mergeCell ref="A1:E1"/>
    <mergeCell ref="A141:D141"/>
    <mergeCell ref="A139:B139"/>
    <mergeCell ref="A2:E2"/>
    <mergeCell ref="A3:E3"/>
    <mergeCell ref="A7:E7"/>
    <mergeCell ref="A4:E4"/>
    <mergeCell ref="A5:E5"/>
    <mergeCell ref="A6:E6"/>
    <mergeCell ref="A8:E8"/>
  </mergeCells>
  <pageMargins left="1.1811023622047245" right="0.59055118110236227" top="0.78740157480314965" bottom="0.78740157480314965" header="0.39370078740157483" footer="0.39370078740157483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1130"/>
  <sheetViews>
    <sheetView showGridLines="0" view="pageBreakPreview" zoomScaleNormal="100" zoomScaleSheetLayoutView="100" workbookViewId="0">
      <pane ySplit="9" topLeftCell="A403" activePane="bottomLeft" state="frozen"/>
      <selection pane="bottomLeft" activeCell="A4" sqref="A4:H4"/>
    </sheetView>
  </sheetViews>
  <sheetFormatPr defaultColWidth="9.140625" defaultRowHeight="15" outlineLevelRow="4" x14ac:dyDescent="0.25"/>
  <cols>
    <col min="1" max="1" width="48.7109375" style="45" customWidth="1"/>
    <col min="2" max="2" width="11" style="44" customWidth="1"/>
    <col min="3" max="3" width="9.42578125" style="44" customWidth="1"/>
    <col min="4" max="4" width="10.7109375" style="44" customWidth="1"/>
    <col min="5" max="5" width="7.7109375" style="44" customWidth="1"/>
    <col min="6" max="6" width="17.5703125" style="44" customWidth="1"/>
    <col min="7" max="7" width="18.85546875" style="44" customWidth="1"/>
    <col min="8" max="8" width="16.5703125" style="44" customWidth="1"/>
    <col min="9" max="9" width="9.140625" style="43" customWidth="1"/>
    <col min="10" max="16384" width="9.140625" style="43"/>
  </cols>
  <sheetData>
    <row r="1" spans="1:9" ht="15.75" x14ac:dyDescent="0.25">
      <c r="A1" s="74" t="s">
        <v>1314</v>
      </c>
      <c r="B1" s="74"/>
      <c r="C1" s="74"/>
      <c r="D1" s="74"/>
      <c r="E1" s="74"/>
      <c r="F1" s="74"/>
      <c r="G1" s="74"/>
      <c r="H1" s="74"/>
      <c r="I1" s="2"/>
    </row>
    <row r="2" spans="1:9" ht="25.7" customHeight="1" x14ac:dyDescent="0.25">
      <c r="A2" s="74" t="s">
        <v>268</v>
      </c>
      <c r="B2" s="74"/>
      <c r="C2" s="74"/>
      <c r="D2" s="74"/>
      <c r="E2" s="74"/>
      <c r="F2" s="74"/>
      <c r="G2" s="74"/>
      <c r="H2" s="74"/>
      <c r="I2" s="2"/>
    </row>
    <row r="3" spans="1:9" ht="15.95" customHeight="1" x14ac:dyDescent="0.25">
      <c r="A3" s="74" t="s">
        <v>269</v>
      </c>
      <c r="B3" s="74"/>
      <c r="C3" s="74"/>
      <c r="D3" s="74"/>
      <c r="E3" s="74"/>
      <c r="F3" s="74"/>
      <c r="G3" s="74"/>
      <c r="H3" s="74"/>
      <c r="I3" s="2"/>
    </row>
    <row r="4" spans="1:9" ht="15.75" customHeight="1" x14ac:dyDescent="0.25">
      <c r="A4" s="74" t="s">
        <v>350</v>
      </c>
      <c r="B4" s="74"/>
      <c r="C4" s="74"/>
      <c r="D4" s="74"/>
      <c r="E4" s="74"/>
      <c r="F4" s="74"/>
      <c r="G4" s="74"/>
      <c r="H4" s="74"/>
      <c r="I4" s="2"/>
    </row>
    <row r="5" spans="1:9" ht="12.75" customHeight="1" x14ac:dyDescent="0.25">
      <c r="A5" s="73"/>
      <c r="B5" s="72"/>
      <c r="C5" s="72"/>
      <c r="D5" s="72"/>
      <c r="E5" s="72"/>
      <c r="F5" s="71"/>
      <c r="G5" s="70"/>
      <c r="H5" s="70"/>
      <c r="I5" s="2"/>
    </row>
    <row r="6" spans="1:9" ht="28.5" customHeight="1" x14ac:dyDescent="0.25">
      <c r="A6" s="69" t="s">
        <v>1313</v>
      </c>
      <c r="B6" s="69"/>
      <c r="C6" s="69"/>
      <c r="D6" s="69"/>
      <c r="E6" s="69"/>
      <c r="F6" s="69"/>
      <c r="G6" s="69"/>
      <c r="H6" s="69"/>
      <c r="I6" s="2"/>
    </row>
    <row r="7" spans="1:9" ht="12.75" customHeight="1" x14ac:dyDescent="0.25">
      <c r="A7" s="68" t="s">
        <v>275</v>
      </c>
      <c r="B7" s="67"/>
      <c r="C7" s="67"/>
      <c r="D7" s="67"/>
      <c r="E7" s="67"/>
      <c r="F7" s="67"/>
      <c r="G7" s="67"/>
      <c r="H7" s="67"/>
      <c r="I7" s="2"/>
    </row>
    <row r="8" spans="1:9" ht="38.25" customHeight="1" x14ac:dyDescent="0.25">
      <c r="A8" s="66" t="s">
        <v>0</v>
      </c>
      <c r="B8" s="65" t="s">
        <v>1312</v>
      </c>
      <c r="C8" s="65" t="s">
        <v>1311</v>
      </c>
      <c r="D8" s="65" t="s">
        <v>1310</v>
      </c>
      <c r="E8" s="65" t="s">
        <v>1309</v>
      </c>
      <c r="F8" s="64" t="s">
        <v>1308</v>
      </c>
      <c r="G8" s="64" t="s">
        <v>1307</v>
      </c>
      <c r="H8" s="64" t="s">
        <v>1306</v>
      </c>
      <c r="I8" s="2"/>
    </row>
    <row r="9" spans="1:9" x14ac:dyDescent="0.25">
      <c r="A9" s="63"/>
      <c r="B9" s="62"/>
      <c r="C9" s="62"/>
      <c r="D9" s="62"/>
      <c r="E9" s="62"/>
      <c r="F9" s="61"/>
      <c r="G9" s="61"/>
      <c r="H9" s="61"/>
      <c r="I9" s="2"/>
    </row>
    <row r="10" spans="1:9" x14ac:dyDescent="0.25">
      <c r="A10" s="60">
        <v>1</v>
      </c>
      <c r="B10" s="59">
        <v>2</v>
      </c>
      <c r="C10" s="59">
        <v>3</v>
      </c>
      <c r="D10" s="59">
        <v>4</v>
      </c>
      <c r="E10" s="59">
        <v>5</v>
      </c>
      <c r="F10" s="58">
        <v>6</v>
      </c>
      <c r="G10" s="58">
        <v>7</v>
      </c>
      <c r="H10" s="58">
        <v>8</v>
      </c>
      <c r="I10" s="2"/>
    </row>
    <row r="11" spans="1:9" ht="38.25" x14ac:dyDescent="0.25">
      <c r="A11" s="57" t="s">
        <v>1305</v>
      </c>
      <c r="B11" s="56" t="s">
        <v>1287</v>
      </c>
      <c r="C11" s="56" t="s">
        <v>726</v>
      </c>
      <c r="D11" s="56" t="s">
        <v>630</v>
      </c>
      <c r="E11" s="56" t="s">
        <v>616</v>
      </c>
      <c r="F11" s="55">
        <v>7449775.0700000003</v>
      </c>
      <c r="G11" s="55">
        <v>7449775.0700000003</v>
      </c>
      <c r="H11" s="55">
        <v>7204942.0800000001</v>
      </c>
      <c r="I11" s="2"/>
    </row>
    <row r="12" spans="1:9" ht="38.25" outlineLevel="1" x14ac:dyDescent="0.25">
      <c r="A12" s="57" t="s">
        <v>1304</v>
      </c>
      <c r="B12" s="56" t="s">
        <v>1287</v>
      </c>
      <c r="C12" s="56" t="s">
        <v>1299</v>
      </c>
      <c r="D12" s="56" t="s">
        <v>630</v>
      </c>
      <c r="E12" s="56" t="s">
        <v>616</v>
      </c>
      <c r="F12" s="55">
        <v>4215944.5599999996</v>
      </c>
      <c r="G12" s="55">
        <v>4215944.5599999996</v>
      </c>
      <c r="H12" s="55">
        <v>4050098.27</v>
      </c>
      <c r="I12" s="2"/>
    </row>
    <row r="13" spans="1:9" ht="51" outlineLevel="2" x14ac:dyDescent="0.25">
      <c r="A13" s="57" t="s">
        <v>1303</v>
      </c>
      <c r="B13" s="56" t="s">
        <v>1287</v>
      </c>
      <c r="C13" s="56" t="s">
        <v>1299</v>
      </c>
      <c r="D13" s="56" t="s">
        <v>1302</v>
      </c>
      <c r="E13" s="56" t="s">
        <v>616</v>
      </c>
      <c r="F13" s="55">
        <v>4041338.89</v>
      </c>
      <c r="G13" s="55">
        <v>4041338.89</v>
      </c>
      <c r="H13" s="55">
        <v>3913684.27</v>
      </c>
      <c r="I13" s="2"/>
    </row>
    <row r="14" spans="1:9" ht="66.75" customHeight="1" outlineLevel="3" x14ac:dyDescent="0.25">
      <c r="A14" s="57" t="s">
        <v>958</v>
      </c>
      <c r="B14" s="56" t="s">
        <v>1287</v>
      </c>
      <c r="C14" s="56" t="s">
        <v>1299</v>
      </c>
      <c r="D14" s="56" t="s">
        <v>1302</v>
      </c>
      <c r="E14" s="56" t="s">
        <v>957</v>
      </c>
      <c r="F14" s="55">
        <v>4041338.89</v>
      </c>
      <c r="G14" s="55">
        <v>4041338.89</v>
      </c>
      <c r="H14" s="55">
        <v>3913684.27</v>
      </c>
      <c r="I14" s="2"/>
    </row>
    <row r="15" spans="1:9" ht="25.5" outlineLevel="4" x14ac:dyDescent="0.25">
      <c r="A15" s="57" t="s">
        <v>977</v>
      </c>
      <c r="B15" s="56" t="s">
        <v>1287</v>
      </c>
      <c r="C15" s="56" t="s">
        <v>1299</v>
      </c>
      <c r="D15" s="56" t="s">
        <v>1302</v>
      </c>
      <c r="E15" s="56" t="s">
        <v>976</v>
      </c>
      <c r="F15" s="55">
        <v>3148078.69</v>
      </c>
      <c r="G15" s="55">
        <v>3148078.69</v>
      </c>
      <c r="H15" s="55">
        <v>3146618.61</v>
      </c>
      <c r="I15" s="2"/>
    </row>
    <row r="16" spans="1:9" ht="51" outlineLevel="4" x14ac:dyDescent="0.25">
      <c r="A16" s="57" t="s">
        <v>970</v>
      </c>
      <c r="B16" s="56" t="s">
        <v>1287</v>
      </c>
      <c r="C16" s="56" t="s">
        <v>1299</v>
      </c>
      <c r="D16" s="56" t="s">
        <v>1302</v>
      </c>
      <c r="E16" s="56" t="s">
        <v>967</v>
      </c>
      <c r="F16" s="55">
        <v>893260.2</v>
      </c>
      <c r="G16" s="55">
        <v>893260.2</v>
      </c>
      <c r="H16" s="55">
        <v>767065.66</v>
      </c>
      <c r="I16" s="2"/>
    </row>
    <row r="17" spans="1:9" ht="51" outlineLevel="2" x14ac:dyDescent="0.25">
      <c r="A17" s="57" t="s">
        <v>1301</v>
      </c>
      <c r="B17" s="56" t="s">
        <v>1287</v>
      </c>
      <c r="C17" s="56" t="s">
        <v>1299</v>
      </c>
      <c r="D17" s="56" t="s">
        <v>1300</v>
      </c>
      <c r="E17" s="56" t="s">
        <v>616</v>
      </c>
      <c r="F17" s="55">
        <v>65793.67</v>
      </c>
      <c r="G17" s="55">
        <v>65793.67</v>
      </c>
      <c r="H17" s="55">
        <v>27602</v>
      </c>
      <c r="I17" s="2"/>
    </row>
    <row r="18" spans="1:9" ht="65.25" customHeight="1" outlineLevel="3" x14ac:dyDescent="0.25">
      <c r="A18" s="57" t="s">
        <v>958</v>
      </c>
      <c r="B18" s="56" t="s">
        <v>1287</v>
      </c>
      <c r="C18" s="56" t="s">
        <v>1299</v>
      </c>
      <c r="D18" s="56" t="s">
        <v>1300</v>
      </c>
      <c r="E18" s="56" t="s">
        <v>957</v>
      </c>
      <c r="F18" s="55">
        <v>40800</v>
      </c>
      <c r="G18" s="55">
        <v>40800</v>
      </c>
      <c r="H18" s="55">
        <v>27602</v>
      </c>
      <c r="I18" s="2"/>
    </row>
    <row r="19" spans="1:9" ht="38.25" outlineLevel="4" x14ac:dyDescent="0.25">
      <c r="A19" s="57" t="s">
        <v>972</v>
      </c>
      <c r="B19" s="56" t="s">
        <v>1287</v>
      </c>
      <c r="C19" s="56" t="s">
        <v>1299</v>
      </c>
      <c r="D19" s="56" t="s">
        <v>1300</v>
      </c>
      <c r="E19" s="56" t="s">
        <v>971</v>
      </c>
      <c r="F19" s="55">
        <v>40800</v>
      </c>
      <c r="G19" s="55">
        <v>40800</v>
      </c>
      <c r="H19" s="55">
        <v>27602</v>
      </c>
      <c r="I19" s="2"/>
    </row>
    <row r="20" spans="1:9" ht="38.25" outlineLevel="3" x14ac:dyDescent="0.25">
      <c r="A20" s="57" t="s">
        <v>643</v>
      </c>
      <c r="B20" s="56" t="s">
        <v>1287</v>
      </c>
      <c r="C20" s="56" t="s">
        <v>1299</v>
      </c>
      <c r="D20" s="56" t="s">
        <v>1300</v>
      </c>
      <c r="E20" s="56" t="s">
        <v>642</v>
      </c>
      <c r="F20" s="55">
        <v>24993.67</v>
      </c>
      <c r="G20" s="55">
        <v>24993.67</v>
      </c>
      <c r="H20" s="55">
        <v>0</v>
      </c>
      <c r="I20" s="2"/>
    </row>
    <row r="21" spans="1:9" outlineLevel="4" x14ac:dyDescent="0.25">
      <c r="A21" s="57" t="s">
        <v>641</v>
      </c>
      <c r="B21" s="56" t="s">
        <v>1287</v>
      </c>
      <c r="C21" s="56" t="s">
        <v>1299</v>
      </c>
      <c r="D21" s="56" t="s">
        <v>1300</v>
      </c>
      <c r="E21" s="56" t="s">
        <v>638</v>
      </c>
      <c r="F21" s="55">
        <v>24993.67</v>
      </c>
      <c r="G21" s="55">
        <v>24993.67</v>
      </c>
      <c r="H21" s="55">
        <v>0</v>
      </c>
      <c r="I21" s="2"/>
    </row>
    <row r="22" spans="1:9" ht="63.75" outlineLevel="2" x14ac:dyDescent="0.25">
      <c r="A22" s="57" t="s">
        <v>747</v>
      </c>
      <c r="B22" s="56" t="s">
        <v>1287</v>
      </c>
      <c r="C22" s="56" t="s">
        <v>1299</v>
      </c>
      <c r="D22" s="56" t="s">
        <v>1294</v>
      </c>
      <c r="E22" s="56" t="s">
        <v>616</v>
      </c>
      <c r="F22" s="55">
        <v>108812</v>
      </c>
      <c r="G22" s="55">
        <v>108812</v>
      </c>
      <c r="H22" s="55">
        <v>108812</v>
      </c>
      <c r="I22" s="2"/>
    </row>
    <row r="23" spans="1:9" ht="67.5" customHeight="1" outlineLevel="3" x14ac:dyDescent="0.25">
      <c r="A23" s="57" t="s">
        <v>958</v>
      </c>
      <c r="B23" s="56" t="s">
        <v>1287</v>
      </c>
      <c r="C23" s="56" t="s">
        <v>1299</v>
      </c>
      <c r="D23" s="56" t="s">
        <v>1294</v>
      </c>
      <c r="E23" s="56" t="s">
        <v>957</v>
      </c>
      <c r="F23" s="55">
        <v>108812</v>
      </c>
      <c r="G23" s="55">
        <v>108812</v>
      </c>
      <c r="H23" s="55">
        <v>108812</v>
      </c>
      <c r="I23" s="2"/>
    </row>
    <row r="24" spans="1:9" ht="38.25" outlineLevel="4" x14ac:dyDescent="0.25">
      <c r="A24" s="57" t="s">
        <v>972</v>
      </c>
      <c r="B24" s="56" t="s">
        <v>1287</v>
      </c>
      <c r="C24" s="56" t="s">
        <v>1299</v>
      </c>
      <c r="D24" s="56" t="s">
        <v>1294</v>
      </c>
      <c r="E24" s="56" t="s">
        <v>971</v>
      </c>
      <c r="F24" s="55">
        <v>108812</v>
      </c>
      <c r="G24" s="55">
        <v>108812</v>
      </c>
      <c r="H24" s="55">
        <v>108812</v>
      </c>
      <c r="I24" s="2"/>
    </row>
    <row r="25" spans="1:9" ht="51" outlineLevel="1" x14ac:dyDescent="0.25">
      <c r="A25" s="57" t="s">
        <v>1298</v>
      </c>
      <c r="B25" s="56" t="s">
        <v>1287</v>
      </c>
      <c r="C25" s="56" t="s">
        <v>1295</v>
      </c>
      <c r="D25" s="56" t="s">
        <v>630</v>
      </c>
      <c r="E25" s="56" t="s">
        <v>616</v>
      </c>
      <c r="F25" s="55">
        <v>2719102.42</v>
      </c>
      <c r="G25" s="55">
        <v>2719102.42</v>
      </c>
      <c r="H25" s="55">
        <v>2656291</v>
      </c>
      <c r="I25" s="2"/>
    </row>
    <row r="26" spans="1:9" ht="25.5" outlineLevel="2" x14ac:dyDescent="0.25">
      <c r="A26" s="57" t="s">
        <v>978</v>
      </c>
      <c r="B26" s="56" t="s">
        <v>1287</v>
      </c>
      <c r="C26" s="56" t="s">
        <v>1295</v>
      </c>
      <c r="D26" s="56" t="s">
        <v>1297</v>
      </c>
      <c r="E26" s="56" t="s">
        <v>616</v>
      </c>
      <c r="F26" s="55">
        <v>2523612.09</v>
      </c>
      <c r="G26" s="55">
        <v>2523612.09</v>
      </c>
      <c r="H26" s="55">
        <v>2516961.5</v>
      </c>
      <c r="I26" s="2"/>
    </row>
    <row r="27" spans="1:9" ht="76.5" outlineLevel="3" x14ac:dyDescent="0.25">
      <c r="A27" s="57" t="s">
        <v>958</v>
      </c>
      <c r="B27" s="56" t="s">
        <v>1287</v>
      </c>
      <c r="C27" s="56" t="s">
        <v>1295</v>
      </c>
      <c r="D27" s="56" t="s">
        <v>1297</v>
      </c>
      <c r="E27" s="56" t="s">
        <v>957</v>
      </c>
      <c r="F27" s="55">
        <v>2523612.09</v>
      </c>
      <c r="G27" s="55">
        <v>2523612.09</v>
      </c>
      <c r="H27" s="55">
        <v>2516961.5</v>
      </c>
      <c r="I27" s="2"/>
    </row>
    <row r="28" spans="1:9" ht="25.5" outlineLevel="4" x14ac:dyDescent="0.25">
      <c r="A28" s="57" t="s">
        <v>977</v>
      </c>
      <c r="B28" s="56" t="s">
        <v>1287</v>
      </c>
      <c r="C28" s="56" t="s">
        <v>1295</v>
      </c>
      <c r="D28" s="56" t="s">
        <v>1297</v>
      </c>
      <c r="E28" s="56" t="s">
        <v>976</v>
      </c>
      <c r="F28" s="55">
        <v>1938257.8</v>
      </c>
      <c r="G28" s="55">
        <v>1938257.8</v>
      </c>
      <c r="H28" s="55">
        <v>1938257.8</v>
      </c>
      <c r="I28" s="2"/>
    </row>
    <row r="29" spans="1:9" ht="51" outlineLevel="4" x14ac:dyDescent="0.25">
      <c r="A29" s="57" t="s">
        <v>970</v>
      </c>
      <c r="B29" s="56" t="s">
        <v>1287</v>
      </c>
      <c r="C29" s="56" t="s">
        <v>1295</v>
      </c>
      <c r="D29" s="56" t="s">
        <v>1297</v>
      </c>
      <c r="E29" s="56" t="s">
        <v>967</v>
      </c>
      <c r="F29" s="55">
        <v>585354.29</v>
      </c>
      <c r="G29" s="55">
        <v>585354.29</v>
      </c>
      <c r="H29" s="55">
        <v>578703.69999999995</v>
      </c>
      <c r="I29" s="2"/>
    </row>
    <row r="30" spans="1:9" ht="25.5" outlineLevel="2" x14ac:dyDescent="0.25">
      <c r="A30" s="57" t="s">
        <v>974</v>
      </c>
      <c r="B30" s="56" t="s">
        <v>1287</v>
      </c>
      <c r="C30" s="56" t="s">
        <v>1295</v>
      </c>
      <c r="D30" s="56" t="s">
        <v>1296</v>
      </c>
      <c r="E30" s="56" t="s">
        <v>616</v>
      </c>
      <c r="F30" s="55">
        <v>124523.33</v>
      </c>
      <c r="G30" s="55">
        <v>124523.33</v>
      </c>
      <c r="H30" s="55">
        <v>103362.5</v>
      </c>
      <c r="I30" s="2"/>
    </row>
    <row r="31" spans="1:9" ht="76.5" outlineLevel="3" x14ac:dyDescent="0.25">
      <c r="A31" s="57" t="s">
        <v>958</v>
      </c>
      <c r="B31" s="56" t="s">
        <v>1287</v>
      </c>
      <c r="C31" s="56" t="s">
        <v>1295</v>
      </c>
      <c r="D31" s="56" t="s">
        <v>1296</v>
      </c>
      <c r="E31" s="56" t="s">
        <v>957</v>
      </c>
      <c r="F31" s="55">
        <v>950</v>
      </c>
      <c r="G31" s="55">
        <v>950</v>
      </c>
      <c r="H31" s="55">
        <v>950</v>
      </c>
      <c r="I31" s="2"/>
    </row>
    <row r="32" spans="1:9" ht="38.25" outlineLevel="4" x14ac:dyDescent="0.25">
      <c r="A32" s="57" t="s">
        <v>972</v>
      </c>
      <c r="B32" s="56" t="s">
        <v>1287</v>
      </c>
      <c r="C32" s="56" t="s">
        <v>1295</v>
      </c>
      <c r="D32" s="56" t="s">
        <v>1296</v>
      </c>
      <c r="E32" s="56" t="s">
        <v>971</v>
      </c>
      <c r="F32" s="55">
        <v>950</v>
      </c>
      <c r="G32" s="55">
        <v>950</v>
      </c>
      <c r="H32" s="55">
        <v>950</v>
      </c>
      <c r="I32" s="2"/>
    </row>
    <row r="33" spans="1:9" ht="38.25" outlineLevel="3" x14ac:dyDescent="0.25">
      <c r="A33" s="57" t="s">
        <v>643</v>
      </c>
      <c r="B33" s="56" t="s">
        <v>1287</v>
      </c>
      <c r="C33" s="56" t="s">
        <v>1295</v>
      </c>
      <c r="D33" s="56" t="s">
        <v>1296</v>
      </c>
      <c r="E33" s="56" t="s">
        <v>642</v>
      </c>
      <c r="F33" s="55">
        <v>123573.33</v>
      </c>
      <c r="G33" s="55">
        <v>123573.33</v>
      </c>
      <c r="H33" s="55">
        <v>102412.5</v>
      </c>
      <c r="I33" s="2"/>
    </row>
    <row r="34" spans="1:9" outlineLevel="4" x14ac:dyDescent="0.25">
      <c r="A34" s="57" t="s">
        <v>641</v>
      </c>
      <c r="B34" s="56" t="s">
        <v>1287</v>
      </c>
      <c r="C34" s="56" t="s">
        <v>1295</v>
      </c>
      <c r="D34" s="56" t="s">
        <v>1296</v>
      </c>
      <c r="E34" s="56" t="s">
        <v>638</v>
      </c>
      <c r="F34" s="55">
        <v>123573.33</v>
      </c>
      <c r="G34" s="55">
        <v>123573.33</v>
      </c>
      <c r="H34" s="55">
        <v>102412.5</v>
      </c>
      <c r="I34" s="2"/>
    </row>
    <row r="35" spans="1:9" ht="63.75" outlineLevel="2" x14ac:dyDescent="0.25">
      <c r="A35" s="57" t="s">
        <v>747</v>
      </c>
      <c r="B35" s="56" t="s">
        <v>1287</v>
      </c>
      <c r="C35" s="56" t="s">
        <v>1295</v>
      </c>
      <c r="D35" s="56" t="s">
        <v>1294</v>
      </c>
      <c r="E35" s="56" t="s">
        <v>616</v>
      </c>
      <c r="F35" s="55">
        <v>70967</v>
      </c>
      <c r="G35" s="55">
        <v>70967</v>
      </c>
      <c r="H35" s="55">
        <v>35967</v>
      </c>
      <c r="I35" s="2"/>
    </row>
    <row r="36" spans="1:9" ht="76.5" outlineLevel="3" x14ac:dyDescent="0.25">
      <c r="A36" s="57" t="s">
        <v>958</v>
      </c>
      <c r="B36" s="56" t="s">
        <v>1287</v>
      </c>
      <c r="C36" s="56" t="s">
        <v>1295</v>
      </c>
      <c r="D36" s="56" t="s">
        <v>1294</v>
      </c>
      <c r="E36" s="56" t="s">
        <v>957</v>
      </c>
      <c r="F36" s="55">
        <v>70967</v>
      </c>
      <c r="G36" s="55">
        <v>70967</v>
      </c>
      <c r="H36" s="55">
        <v>35967</v>
      </c>
      <c r="I36" s="2"/>
    </row>
    <row r="37" spans="1:9" ht="38.25" outlineLevel="4" x14ac:dyDescent="0.25">
      <c r="A37" s="57" t="s">
        <v>972</v>
      </c>
      <c r="B37" s="56" t="s">
        <v>1287</v>
      </c>
      <c r="C37" s="56" t="s">
        <v>1295</v>
      </c>
      <c r="D37" s="56" t="s">
        <v>1294</v>
      </c>
      <c r="E37" s="56" t="s">
        <v>971</v>
      </c>
      <c r="F37" s="55">
        <v>70967</v>
      </c>
      <c r="G37" s="55">
        <v>70967</v>
      </c>
      <c r="H37" s="55">
        <v>35967</v>
      </c>
      <c r="I37" s="2"/>
    </row>
    <row r="38" spans="1:9" outlineLevel="1" x14ac:dyDescent="0.25">
      <c r="A38" s="57" t="s">
        <v>1293</v>
      </c>
      <c r="B38" s="56" t="s">
        <v>1287</v>
      </c>
      <c r="C38" s="56" t="s">
        <v>1289</v>
      </c>
      <c r="D38" s="56" t="s">
        <v>630</v>
      </c>
      <c r="E38" s="56" t="s">
        <v>616</v>
      </c>
      <c r="F38" s="55">
        <v>24555.8</v>
      </c>
      <c r="G38" s="55">
        <v>24555.8</v>
      </c>
      <c r="H38" s="55">
        <v>16530</v>
      </c>
      <c r="I38" s="2"/>
    </row>
    <row r="39" spans="1:9" ht="51" outlineLevel="2" x14ac:dyDescent="0.25">
      <c r="A39" s="57" t="s">
        <v>1292</v>
      </c>
      <c r="B39" s="56" t="s">
        <v>1287</v>
      </c>
      <c r="C39" s="56" t="s">
        <v>1289</v>
      </c>
      <c r="D39" s="56" t="s">
        <v>1291</v>
      </c>
      <c r="E39" s="56" t="s">
        <v>616</v>
      </c>
      <c r="F39" s="55">
        <v>15961.27</v>
      </c>
      <c r="G39" s="55">
        <v>15961.27</v>
      </c>
      <c r="H39" s="55">
        <v>10744.5</v>
      </c>
      <c r="I39" s="2"/>
    </row>
    <row r="40" spans="1:9" ht="38.25" outlineLevel="3" x14ac:dyDescent="0.25">
      <c r="A40" s="57" t="s">
        <v>643</v>
      </c>
      <c r="B40" s="56" t="s">
        <v>1287</v>
      </c>
      <c r="C40" s="56" t="s">
        <v>1289</v>
      </c>
      <c r="D40" s="56" t="s">
        <v>1291</v>
      </c>
      <c r="E40" s="56" t="s">
        <v>642</v>
      </c>
      <c r="F40" s="55">
        <v>15961.27</v>
      </c>
      <c r="G40" s="55">
        <v>15961.27</v>
      </c>
      <c r="H40" s="55">
        <v>10744.5</v>
      </c>
      <c r="I40" s="2"/>
    </row>
    <row r="41" spans="1:9" outlineLevel="4" x14ac:dyDescent="0.25">
      <c r="A41" s="57" t="s">
        <v>641</v>
      </c>
      <c r="B41" s="56" t="s">
        <v>1287</v>
      </c>
      <c r="C41" s="56" t="s">
        <v>1289</v>
      </c>
      <c r="D41" s="56" t="s">
        <v>1291</v>
      </c>
      <c r="E41" s="56" t="s">
        <v>638</v>
      </c>
      <c r="F41" s="55">
        <v>15961.27</v>
      </c>
      <c r="G41" s="55">
        <v>15961.27</v>
      </c>
      <c r="H41" s="55">
        <v>10744.5</v>
      </c>
      <c r="I41" s="2"/>
    </row>
    <row r="42" spans="1:9" ht="63.75" outlineLevel="2" x14ac:dyDescent="0.25">
      <c r="A42" s="57" t="s">
        <v>1290</v>
      </c>
      <c r="B42" s="56" t="s">
        <v>1287</v>
      </c>
      <c r="C42" s="56" t="s">
        <v>1289</v>
      </c>
      <c r="D42" s="56" t="s">
        <v>1288</v>
      </c>
      <c r="E42" s="56" t="s">
        <v>616</v>
      </c>
      <c r="F42" s="55">
        <v>8594.5300000000007</v>
      </c>
      <c r="G42" s="55">
        <v>8594.5300000000007</v>
      </c>
      <c r="H42" s="55">
        <v>5785.5</v>
      </c>
      <c r="I42" s="2"/>
    </row>
    <row r="43" spans="1:9" ht="38.25" outlineLevel="3" x14ac:dyDescent="0.25">
      <c r="A43" s="57" t="s">
        <v>643</v>
      </c>
      <c r="B43" s="56" t="s">
        <v>1287</v>
      </c>
      <c r="C43" s="56" t="s">
        <v>1289</v>
      </c>
      <c r="D43" s="56" t="s">
        <v>1288</v>
      </c>
      <c r="E43" s="56" t="s">
        <v>642</v>
      </c>
      <c r="F43" s="55">
        <v>8594.5300000000007</v>
      </c>
      <c r="G43" s="55">
        <v>8594.5300000000007</v>
      </c>
      <c r="H43" s="55">
        <v>5785.5</v>
      </c>
      <c r="I43" s="2"/>
    </row>
    <row r="44" spans="1:9" outlineLevel="4" x14ac:dyDescent="0.25">
      <c r="A44" s="57" t="s">
        <v>641</v>
      </c>
      <c r="B44" s="56" t="s">
        <v>1287</v>
      </c>
      <c r="C44" s="56" t="s">
        <v>1289</v>
      </c>
      <c r="D44" s="56" t="s">
        <v>1288</v>
      </c>
      <c r="E44" s="56" t="s">
        <v>638</v>
      </c>
      <c r="F44" s="55">
        <v>8594.5300000000007</v>
      </c>
      <c r="G44" s="55">
        <v>8594.5300000000007</v>
      </c>
      <c r="H44" s="55">
        <v>5785.5</v>
      </c>
      <c r="I44" s="2"/>
    </row>
    <row r="45" spans="1:9" outlineLevel="1" x14ac:dyDescent="0.25">
      <c r="A45" s="57" t="s">
        <v>1047</v>
      </c>
      <c r="B45" s="56" t="s">
        <v>1287</v>
      </c>
      <c r="C45" s="56" t="s">
        <v>1044</v>
      </c>
      <c r="D45" s="56" t="s">
        <v>630</v>
      </c>
      <c r="E45" s="56" t="s">
        <v>616</v>
      </c>
      <c r="F45" s="55">
        <v>490172.29</v>
      </c>
      <c r="G45" s="55">
        <v>490172.29</v>
      </c>
      <c r="H45" s="55">
        <v>482022.81</v>
      </c>
      <c r="I45" s="2"/>
    </row>
    <row r="46" spans="1:9" ht="25.5" outlineLevel="2" x14ac:dyDescent="0.25">
      <c r="A46" s="57" t="s">
        <v>1046</v>
      </c>
      <c r="B46" s="56" t="s">
        <v>1287</v>
      </c>
      <c r="C46" s="56" t="s">
        <v>1044</v>
      </c>
      <c r="D46" s="56" t="s">
        <v>1286</v>
      </c>
      <c r="E46" s="56" t="s">
        <v>616</v>
      </c>
      <c r="F46" s="55">
        <v>490172.29</v>
      </c>
      <c r="G46" s="55">
        <v>490172.29</v>
      </c>
      <c r="H46" s="55">
        <v>482022.81</v>
      </c>
      <c r="I46" s="2"/>
    </row>
    <row r="47" spans="1:9" ht="25.5" outlineLevel="3" x14ac:dyDescent="0.25">
      <c r="A47" s="57" t="s">
        <v>615</v>
      </c>
      <c r="B47" s="56" t="s">
        <v>1287</v>
      </c>
      <c r="C47" s="56" t="s">
        <v>1044</v>
      </c>
      <c r="D47" s="56" t="s">
        <v>1286</v>
      </c>
      <c r="E47" s="56" t="s">
        <v>614</v>
      </c>
      <c r="F47" s="55">
        <v>490172.29</v>
      </c>
      <c r="G47" s="55">
        <v>490172.29</v>
      </c>
      <c r="H47" s="55">
        <v>482022.81</v>
      </c>
      <c r="I47" s="2"/>
    </row>
    <row r="48" spans="1:9" ht="25.5" outlineLevel="4" x14ac:dyDescent="0.25">
      <c r="A48" s="57" t="s">
        <v>1045</v>
      </c>
      <c r="B48" s="56" t="s">
        <v>1287</v>
      </c>
      <c r="C48" s="56" t="s">
        <v>1044</v>
      </c>
      <c r="D48" s="56" t="s">
        <v>1286</v>
      </c>
      <c r="E48" s="56" t="s">
        <v>1042</v>
      </c>
      <c r="F48" s="55">
        <v>490172.29</v>
      </c>
      <c r="G48" s="55">
        <v>490172.29</v>
      </c>
      <c r="H48" s="55">
        <v>482022.81</v>
      </c>
      <c r="I48" s="2"/>
    </row>
    <row r="49" spans="1:9" ht="38.25" x14ac:dyDescent="0.25">
      <c r="A49" s="57" t="s">
        <v>1285</v>
      </c>
      <c r="B49" s="56" t="s">
        <v>1006</v>
      </c>
      <c r="C49" s="56" t="s">
        <v>726</v>
      </c>
      <c r="D49" s="56" t="s">
        <v>630</v>
      </c>
      <c r="E49" s="56" t="s">
        <v>616</v>
      </c>
      <c r="F49" s="55">
        <f>1393855412.18-53405.08-29259+772009.64</f>
        <v>1394544757.7400002</v>
      </c>
      <c r="G49" s="55">
        <v>1393855412.1800001</v>
      </c>
      <c r="H49" s="55">
        <v>1345478752.97</v>
      </c>
      <c r="I49" s="2"/>
    </row>
    <row r="50" spans="1:9" ht="63.75" outlineLevel="1" x14ac:dyDescent="0.25">
      <c r="A50" s="57" t="s">
        <v>1284</v>
      </c>
      <c r="B50" s="56" t="s">
        <v>1006</v>
      </c>
      <c r="C50" s="56" t="s">
        <v>1275</v>
      </c>
      <c r="D50" s="56" t="s">
        <v>630</v>
      </c>
      <c r="E50" s="56" t="s">
        <v>616</v>
      </c>
      <c r="F50" s="55">
        <v>84009023.709999993</v>
      </c>
      <c r="G50" s="55">
        <v>84009023.709999993</v>
      </c>
      <c r="H50" s="55">
        <v>82678810.010000005</v>
      </c>
      <c r="I50" s="2"/>
    </row>
    <row r="51" spans="1:9" ht="38.25" outlineLevel="2" x14ac:dyDescent="0.25">
      <c r="A51" s="57" t="s">
        <v>1283</v>
      </c>
      <c r="B51" s="56" t="s">
        <v>1006</v>
      </c>
      <c r="C51" s="56" t="s">
        <v>1275</v>
      </c>
      <c r="D51" s="56" t="s">
        <v>1282</v>
      </c>
      <c r="E51" s="56" t="s">
        <v>616</v>
      </c>
      <c r="F51" s="55">
        <v>3574830.49</v>
      </c>
      <c r="G51" s="55">
        <v>3574830.49</v>
      </c>
      <c r="H51" s="55">
        <v>3467959.9</v>
      </c>
      <c r="I51" s="2"/>
    </row>
    <row r="52" spans="1:9" ht="76.5" outlineLevel="3" x14ac:dyDescent="0.25">
      <c r="A52" s="57" t="s">
        <v>958</v>
      </c>
      <c r="B52" s="56" t="s">
        <v>1006</v>
      </c>
      <c r="C52" s="56" t="s">
        <v>1275</v>
      </c>
      <c r="D52" s="56" t="s">
        <v>1282</v>
      </c>
      <c r="E52" s="56" t="s">
        <v>957</v>
      </c>
      <c r="F52" s="55">
        <v>3574830.49</v>
      </c>
      <c r="G52" s="55">
        <v>3574830.49</v>
      </c>
      <c r="H52" s="55">
        <v>3467959.9</v>
      </c>
      <c r="I52" s="2"/>
    </row>
    <row r="53" spans="1:9" ht="25.5" outlineLevel="4" x14ac:dyDescent="0.25">
      <c r="A53" s="57" t="s">
        <v>977</v>
      </c>
      <c r="B53" s="56" t="s">
        <v>1006</v>
      </c>
      <c r="C53" s="56" t="s">
        <v>1275</v>
      </c>
      <c r="D53" s="56" t="s">
        <v>1282</v>
      </c>
      <c r="E53" s="56" t="s">
        <v>976</v>
      </c>
      <c r="F53" s="55">
        <v>2762784.98</v>
      </c>
      <c r="G53" s="55">
        <v>2762784.98</v>
      </c>
      <c r="H53" s="55">
        <v>2762784.98</v>
      </c>
      <c r="I53" s="2"/>
    </row>
    <row r="54" spans="1:9" ht="51" outlineLevel="4" x14ac:dyDescent="0.25">
      <c r="A54" s="57" t="s">
        <v>970</v>
      </c>
      <c r="B54" s="56" t="s">
        <v>1006</v>
      </c>
      <c r="C54" s="56" t="s">
        <v>1275</v>
      </c>
      <c r="D54" s="56" t="s">
        <v>1282</v>
      </c>
      <c r="E54" s="56" t="s">
        <v>967</v>
      </c>
      <c r="F54" s="55">
        <v>812045.51</v>
      </c>
      <c r="G54" s="55">
        <v>812045.51</v>
      </c>
      <c r="H54" s="55">
        <v>705174.92</v>
      </c>
      <c r="I54" s="2"/>
    </row>
    <row r="55" spans="1:9" ht="38.25" outlineLevel="2" x14ac:dyDescent="0.25">
      <c r="A55" s="57" t="s">
        <v>1281</v>
      </c>
      <c r="B55" s="56" t="s">
        <v>1006</v>
      </c>
      <c r="C55" s="56" t="s">
        <v>1275</v>
      </c>
      <c r="D55" s="56" t="s">
        <v>1280</v>
      </c>
      <c r="E55" s="56" t="s">
        <v>616</v>
      </c>
      <c r="F55" s="55">
        <v>568840</v>
      </c>
      <c r="G55" s="55">
        <v>568840</v>
      </c>
      <c r="H55" s="55">
        <v>227332</v>
      </c>
      <c r="I55" s="2"/>
    </row>
    <row r="56" spans="1:9" ht="76.5" outlineLevel="3" x14ac:dyDescent="0.25">
      <c r="A56" s="57" t="s">
        <v>958</v>
      </c>
      <c r="B56" s="56" t="s">
        <v>1006</v>
      </c>
      <c r="C56" s="56" t="s">
        <v>1275</v>
      </c>
      <c r="D56" s="56" t="s">
        <v>1280</v>
      </c>
      <c r="E56" s="56" t="s">
        <v>957</v>
      </c>
      <c r="F56" s="55">
        <v>73500</v>
      </c>
      <c r="G56" s="55">
        <v>73500</v>
      </c>
      <c r="H56" s="55">
        <v>55975</v>
      </c>
      <c r="I56" s="2"/>
    </row>
    <row r="57" spans="1:9" ht="38.25" outlineLevel="4" x14ac:dyDescent="0.25">
      <c r="A57" s="57" t="s">
        <v>972</v>
      </c>
      <c r="B57" s="56" t="s">
        <v>1006</v>
      </c>
      <c r="C57" s="56" t="s">
        <v>1275</v>
      </c>
      <c r="D57" s="56" t="s">
        <v>1280</v>
      </c>
      <c r="E57" s="56" t="s">
        <v>971</v>
      </c>
      <c r="F57" s="55">
        <v>73500</v>
      </c>
      <c r="G57" s="55">
        <v>73500</v>
      </c>
      <c r="H57" s="55">
        <v>55975</v>
      </c>
      <c r="I57" s="2"/>
    </row>
    <row r="58" spans="1:9" ht="38.25" outlineLevel="3" x14ac:dyDescent="0.25">
      <c r="A58" s="57" t="s">
        <v>643</v>
      </c>
      <c r="B58" s="56" t="s">
        <v>1006</v>
      </c>
      <c r="C58" s="56" t="s">
        <v>1275</v>
      </c>
      <c r="D58" s="56" t="s">
        <v>1280</v>
      </c>
      <c r="E58" s="56" t="s">
        <v>642</v>
      </c>
      <c r="F58" s="55">
        <v>495340</v>
      </c>
      <c r="G58" s="55">
        <v>495340</v>
      </c>
      <c r="H58" s="55">
        <v>171357</v>
      </c>
      <c r="I58" s="2"/>
    </row>
    <row r="59" spans="1:9" outlineLevel="4" x14ac:dyDescent="0.25">
      <c r="A59" s="57" t="s">
        <v>641</v>
      </c>
      <c r="B59" s="56" t="s">
        <v>1006</v>
      </c>
      <c r="C59" s="56" t="s">
        <v>1275</v>
      </c>
      <c r="D59" s="56" t="s">
        <v>1280</v>
      </c>
      <c r="E59" s="56" t="s">
        <v>638</v>
      </c>
      <c r="F59" s="55">
        <v>495340</v>
      </c>
      <c r="G59" s="55">
        <v>495340</v>
      </c>
      <c r="H59" s="55">
        <v>171357</v>
      </c>
      <c r="I59" s="2"/>
    </row>
    <row r="60" spans="1:9" ht="25.5" outlineLevel="2" x14ac:dyDescent="0.25">
      <c r="A60" s="57" t="s">
        <v>978</v>
      </c>
      <c r="B60" s="56" t="s">
        <v>1006</v>
      </c>
      <c r="C60" s="56" t="s">
        <v>1275</v>
      </c>
      <c r="D60" s="56" t="s">
        <v>1279</v>
      </c>
      <c r="E60" s="56" t="s">
        <v>616</v>
      </c>
      <c r="F60" s="55">
        <v>74466884.719999999</v>
      </c>
      <c r="G60" s="55">
        <v>74466884.719999999</v>
      </c>
      <c r="H60" s="55">
        <v>74064754.5</v>
      </c>
      <c r="I60" s="2"/>
    </row>
    <row r="61" spans="1:9" ht="76.5" outlineLevel="3" x14ac:dyDescent="0.25">
      <c r="A61" s="57" t="s">
        <v>958</v>
      </c>
      <c r="B61" s="56" t="s">
        <v>1006</v>
      </c>
      <c r="C61" s="56" t="s">
        <v>1275</v>
      </c>
      <c r="D61" s="56" t="s">
        <v>1279</v>
      </c>
      <c r="E61" s="56" t="s">
        <v>957</v>
      </c>
      <c r="F61" s="55">
        <v>74466884.719999999</v>
      </c>
      <c r="G61" s="55">
        <v>74466884.719999999</v>
      </c>
      <c r="H61" s="55">
        <v>74064754.5</v>
      </c>
      <c r="I61" s="2"/>
    </row>
    <row r="62" spans="1:9" ht="25.5" outlineLevel="4" x14ac:dyDescent="0.25">
      <c r="A62" s="57" t="s">
        <v>977</v>
      </c>
      <c r="B62" s="56" t="s">
        <v>1006</v>
      </c>
      <c r="C62" s="56" t="s">
        <v>1275</v>
      </c>
      <c r="D62" s="56" t="s">
        <v>1279</v>
      </c>
      <c r="E62" s="56" t="s">
        <v>976</v>
      </c>
      <c r="F62" s="55">
        <v>57194227.899999999</v>
      </c>
      <c r="G62" s="55">
        <v>57194227.899999999</v>
      </c>
      <c r="H62" s="55">
        <v>57194227.899999999</v>
      </c>
      <c r="I62" s="2"/>
    </row>
    <row r="63" spans="1:9" ht="51" outlineLevel="4" x14ac:dyDescent="0.25">
      <c r="A63" s="57" t="s">
        <v>970</v>
      </c>
      <c r="B63" s="56" t="s">
        <v>1006</v>
      </c>
      <c r="C63" s="56" t="s">
        <v>1275</v>
      </c>
      <c r="D63" s="56" t="s">
        <v>1279</v>
      </c>
      <c r="E63" s="56" t="s">
        <v>967</v>
      </c>
      <c r="F63" s="55">
        <v>17272656.82</v>
      </c>
      <c r="G63" s="55">
        <v>17272656.82</v>
      </c>
      <c r="H63" s="55">
        <v>16870526.600000001</v>
      </c>
      <c r="I63" s="2"/>
    </row>
    <row r="64" spans="1:9" ht="25.5" outlineLevel="2" x14ac:dyDescent="0.25">
      <c r="A64" s="57" t="s">
        <v>974</v>
      </c>
      <c r="B64" s="56" t="s">
        <v>1006</v>
      </c>
      <c r="C64" s="56" t="s">
        <v>1275</v>
      </c>
      <c r="D64" s="56" t="s">
        <v>1278</v>
      </c>
      <c r="E64" s="56" t="s">
        <v>616</v>
      </c>
      <c r="F64" s="55">
        <v>4252309.5199999996</v>
      </c>
      <c r="G64" s="55">
        <v>4252309.5199999996</v>
      </c>
      <c r="H64" s="55">
        <v>4136439.09</v>
      </c>
      <c r="I64" s="2"/>
    </row>
    <row r="65" spans="1:9" ht="76.5" outlineLevel="3" x14ac:dyDescent="0.25">
      <c r="A65" s="57" t="s">
        <v>958</v>
      </c>
      <c r="B65" s="56" t="s">
        <v>1006</v>
      </c>
      <c r="C65" s="56" t="s">
        <v>1275</v>
      </c>
      <c r="D65" s="56" t="s">
        <v>1278</v>
      </c>
      <c r="E65" s="56" t="s">
        <v>957</v>
      </c>
      <c r="F65" s="55">
        <v>188666</v>
      </c>
      <c r="G65" s="55">
        <v>188666</v>
      </c>
      <c r="H65" s="55">
        <v>184666</v>
      </c>
      <c r="I65" s="2"/>
    </row>
    <row r="66" spans="1:9" ht="38.25" outlineLevel="4" x14ac:dyDescent="0.25">
      <c r="A66" s="57" t="s">
        <v>972</v>
      </c>
      <c r="B66" s="56" t="s">
        <v>1006</v>
      </c>
      <c r="C66" s="56" t="s">
        <v>1275</v>
      </c>
      <c r="D66" s="56" t="s">
        <v>1278</v>
      </c>
      <c r="E66" s="56" t="s">
        <v>971</v>
      </c>
      <c r="F66" s="55">
        <v>188666</v>
      </c>
      <c r="G66" s="55">
        <v>188666</v>
      </c>
      <c r="H66" s="55">
        <v>184666</v>
      </c>
      <c r="I66" s="2"/>
    </row>
    <row r="67" spans="1:9" ht="38.25" outlineLevel="3" x14ac:dyDescent="0.25">
      <c r="A67" s="57" t="s">
        <v>643</v>
      </c>
      <c r="B67" s="56" t="s">
        <v>1006</v>
      </c>
      <c r="C67" s="56" t="s">
        <v>1275</v>
      </c>
      <c r="D67" s="56" t="s">
        <v>1278</v>
      </c>
      <c r="E67" s="56" t="s">
        <v>642</v>
      </c>
      <c r="F67" s="55">
        <v>4063643.52</v>
      </c>
      <c r="G67" s="55">
        <v>4063643.52</v>
      </c>
      <c r="H67" s="55">
        <v>3951773.09</v>
      </c>
      <c r="I67" s="2"/>
    </row>
    <row r="68" spans="1:9" outlineLevel="4" x14ac:dyDescent="0.25">
      <c r="A68" s="57" t="s">
        <v>641</v>
      </c>
      <c r="B68" s="56" t="s">
        <v>1006</v>
      </c>
      <c r="C68" s="56" t="s">
        <v>1275</v>
      </c>
      <c r="D68" s="56" t="s">
        <v>1278</v>
      </c>
      <c r="E68" s="56" t="s">
        <v>638</v>
      </c>
      <c r="F68" s="55">
        <v>3960751.21</v>
      </c>
      <c r="G68" s="55">
        <v>3960751.21</v>
      </c>
      <c r="H68" s="55">
        <v>3852893.19</v>
      </c>
      <c r="I68" s="2"/>
    </row>
    <row r="69" spans="1:9" outlineLevel="4" x14ac:dyDescent="0.25">
      <c r="A69" s="57" t="s">
        <v>681</v>
      </c>
      <c r="B69" s="56" t="s">
        <v>1006</v>
      </c>
      <c r="C69" s="56" t="s">
        <v>1275</v>
      </c>
      <c r="D69" s="56" t="s">
        <v>1278</v>
      </c>
      <c r="E69" s="56" t="s">
        <v>680</v>
      </c>
      <c r="F69" s="55">
        <v>102892.31</v>
      </c>
      <c r="G69" s="55">
        <v>102892.31</v>
      </c>
      <c r="H69" s="55">
        <v>98879.9</v>
      </c>
      <c r="I69" s="2"/>
    </row>
    <row r="70" spans="1:9" ht="102" outlineLevel="2" x14ac:dyDescent="0.25">
      <c r="A70" s="57" t="s">
        <v>1277</v>
      </c>
      <c r="B70" s="56" t="s">
        <v>1006</v>
      </c>
      <c r="C70" s="56" t="s">
        <v>1275</v>
      </c>
      <c r="D70" s="56" t="s">
        <v>1276</v>
      </c>
      <c r="E70" s="56" t="s">
        <v>616</v>
      </c>
      <c r="F70" s="55">
        <v>146158.98000000001</v>
      </c>
      <c r="G70" s="55">
        <v>146158.98000000001</v>
      </c>
      <c r="H70" s="55">
        <v>146158.98000000001</v>
      </c>
      <c r="I70" s="2"/>
    </row>
    <row r="71" spans="1:9" ht="76.5" outlineLevel="3" x14ac:dyDescent="0.25">
      <c r="A71" s="57" t="s">
        <v>958</v>
      </c>
      <c r="B71" s="56" t="s">
        <v>1006</v>
      </c>
      <c r="C71" s="56" t="s">
        <v>1275</v>
      </c>
      <c r="D71" s="56" t="s">
        <v>1276</v>
      </c>
      <c r="E71" s="56" t="s">
        <v>957</v>
      </c>
      <c r="F71" s="55">
        <v>146158.98000000001</v>
      </c>
      <c r="G71" s="55">
        <v>146158.98000000001</v>
      </c>
      <c r="H71" s="55">
        <v>146158.98000000001</v>
      </c>
      <c r="I71" s="2"/>
    </row>
    <row r="72" spans="1:9" ht="25.5" outlineLevel="4" x14ac:dyDescent="0.25">
      <c r="A72" s="57" t="s">
        <v>977</v>
      </c>
      <c r="B72" s="56" t="s">
        <v>1006</v>
      </c>
      <c r="C72" s="56" t="s">
        <v>1275</v>
      </c>
      <c r="D72" s="56" t="s">
        <v>1276</v>
      </c>
      <c r="E72" s="56" t="s">
        <v>976</v>
      </c>
      <c r="F72" s="55">
        <v>112257.28</v>
      </c>
      <c r="G72" s="55">
        <v>112257.28</v>
      </c>
      <c r="H72" s="55">
        <v>112257.28</v>
      </c>
      <c r="I72" s="2"/>
    </row>
    <row r="73" spans="1:9" ht="51" outlineLevel="4" x14ac:dyDescent="0.25">
      <c r="A73" s="57" t="s">
        <v>970</v>
      </c>
      <c r="B73" s="56" t="s">
        <v>1006</v>
      </c>
      <c r="C73" s="56" t="s">
        <v>1275</v>
      </c>
      <c r="D73" s="56" t="s">
        <v>1276</v>
      </c>
      <c r="E73" s="56" t="s">
        <v>967</v>
      </c>
      <c r="F73" s="55">
        <v>33901.699999999997</v>
      </c>
      <c r="G73" s="55">
        <v>33901.699999999997</v>
      </c>
      <c r="H73" s="55">
        <v>33901.699999999997</v>
      </c>
      <c r="I73" s="2"/>
    </row>
    <row r="74" spans="1:9" ht="63.75" outlineLevel="2" x14ac:dyDescent="0.25">
      <c r="A74" s="57" t="s">
        <v>747</v>
      </c>
      <c r="B74" s="56" t="s">
        <v>1006</v>
      </c>
      <c r="C74" s="56" t="s">
        <v>1275</v>
      </c>
      <c r="D74" s="56" t="s">
        <v>1274</v>
      </c>
      <c r="E74" s="56" t="s">
        <v>616</v>
      </c>
      <c r="F74" s="55">
        <v>1000000</v>
      </c>
      <c r="G74" s="55">
        <v>1000000</v>
      </c>
      <c r="H74" s="55">
        <v>636165.54</v>
      </c>
      <c r="I74" s="2"/>
    </row>
    <row r="75" spans="1:9" ht="76.5" outlineLevel="3" x14ac:dyDescent="0.25">
      <c r="A75" s="57" t="s">
        <v>958</v>
      </c>
      <c r="B75" s="56" t="s">
        <v>1006</v>
      </c>
      <c r="C75" s="56" t="s">
        <v>1275</v>
      </c>
      <c r="D75" s="56" t="s">
        <v>1274</v>
      </c>
      <c r="E75" s="56" t="s">
        <v>957</v>
      </c>
      <c r="F75" s="55">
        <v>1000000</v>
      </c>
      <c r="G75" s="55">
        <v>1000000</v>
      </c>
      <c r="H75" s="55">
        <v>636165.54</v>
      </c>
      <c r="I75" s="2"/>
    </row>
    <row r="76" spans="1:9" ht="38.25" outlineLevel="4" x14ac:dyDescent="0.25">
      <c r="A76" s="57" t="s">
        <v>972</v>
      </c>
      <c r="B76" s="56" t="s">
        <v>1006</v>
      </c>
      <c r="C76" s="56" t="s">
        <v>1275</v>
      </c>
      <c r="D76" s="56" t="s">
        <v>1274</v>
      </c>
      <c r="E76" s="56" t="s">
        <v>971</v>
      </c>
      <c r="F76" s="55">
        <v>986856</v>
      </c>
      <c r="G76" s="55">
        <v>986856</v>
      </c>
      <c r="H76" s="55">
        <v>636165.54</v>
      </c>
      <c r="I76" s="2"/>
    </row>
    <row r="77" spans="1:9" ht="51" outlineLevel="4" x14ac:dyDescent="0.25">
      <c r="A77" s="57" t="s">
        <v>970</v>
      </c>
      <c r="B77" s="56" t="s">
        <v>1006</v>
      </c>
      <c r="C77" s="56" t="s">
        <v>1275</v>
      </c>
      <c r="D77" s="56" t="s">
        <v>1274</v>
      </c>
      <c r="E77" s="56" t="s">
        <v>967</v>
      </c>
      <c r="F77" s="55">
        <v>13144</v>
      </c>
      <c r="G77" s="55">
        <v>13144</v>
      </c>
      <c r="H77" s="55">
        <v>0</v>
      </c>
      <c r="I77" s="2"/>
    </row>
    <row r="78" spans="1:9" outlineLevel="1" x14ac:dyDescent="0.25">
      <c r="A78" s="57" t="s">
        <v>1273</v>
      </c>
      <c r="B78" s="56" t="s">
        <v>1006</v>
      </c>
      <c r="C78" s="56" t="s">
        <v>1271</v>
      </c>
      <c r="D78" s="56" t="s">
        <v>630</v>
      </c>
      <c r="E78" s="56" t="s">
        <v>616</v>
      </c>
      <c r="F78" s="55">
        <v>1506.24</v>
      </c>
      <c r="G78" s="55">
        <v>1506.24</v>
      </c>
      <c r="H78" s="55">
        <v>1152</v>
      </c>
      <c r="I78" s="2"/>
    </row>
    <row r="79" spans="1:9" ht="51" outlineLevel="2" x14ac:dyDescent="0.25">
      <c r="A79" s="57" t="s">
        <v>1272</v>
      </c>
      <c r="B79" s="56" t="s">
        <v>1006</v>
      </c>
      <c r="C79" s="56" t="s">
        <v>1271</v>
      </c>
      <c r="D79" s="56" t="s">
        <v>1270</v>
      </c>
      <c r="E79" s="56" t="s">
        <v>616</v>
      </c>
      <c r="F79" s="55">
        <v>1506.24</v>
      </c>
      <c r="G79" s="55">
        <v>1506.24</v>
      </c>
      <c r="H79" s="55">
        <v>1152</v>
      </c>
      <c r="I79" s="2"/>
    </row>
    <row r="80" spans="1:9" ht="38.25" outlineLevel="3" x14ac:dyDescent="0.25">
      <c r="A80" s="57" t="s">
        <v>643</v>
      </c>
      <c r="B80" s="56" t="s">
        <v>1006</v>
      </c>
      <c r="C80" s="56" t="s">
        <v>1271</v>
      </c>
      <c r="D80" s="56" t="s">
        <v>1270</v>
      </c>
      <c r="E80" s="56" t="s">
        <v>642</v>
      </c>
      <c r="F80" s="55">
        <v>1506.24</v>
      </c>
      <c r="G80" s="55">
        <v>1506.24</v>
      </c>
      <c r="H80" s="55">
        <v>1152</v>
      </c>
      <c r="I80" s="2"/>
    </row>
    <row r="81" spans="1:9" outlineLevel="4" x14ac:dyDescent="0.25">
      <c r="A81" s="57" t="s">
        <v>641</v>
      </c>
      <c r="B81" s="56" t="s">
        <v>1006</v>
      </c>
      <c r="C81" s="56" t="s">
        <v>1271</v>
      </c>
      <c r="D81" s="56" t="s">
        <v>1270</v>
      </c>
      <c r="E81" s="56" t="s">
        <v>638</v>
      </c>
      <c r="F81" s="55">
        <v>1506.24</v>
      </c>
      <c r="G81" s="55">
        <v>1506.24</v>
      </c>
      <c r="H81" s="55">
        <v>1152</v>
      </c>
      <c r="I81" s="2"/>
    </row>
    <row r="82" spans="1:9" outlineLevel="1" x14ac:dyDescent="0.25">
      <c r="A82" s="57" t="s">
        <v>1269</v>
      </c>
      <c r="B82" s="56" t="s">
        <v>1006</v>
      </c>
      <c r="C82" s="56" t="s">
        <v>1267</v>
      </c>
      <c r="D82" s="56" t="s">
        <v>630</v>
      </c>
      <c r="E82" s="56" t="s">
        <v>616</v>
      </c>
      <c r="F82" s="55">
        <v>2000000</v>
      </c>
      <c r="G82" s="55">
        <v>2000000</v>
      </c>
      <c r="H82" s="55">
        <v>0</v>
      </c>
      <c r="I82" s="2"/>
    </row>
    <row r="83" spans="1:9" ht="51" outlineLevel="2" x14ac:dyDescent="0.25">
      <c r="A83" s="57" t="s">
        <v>1268</v>
      </c>
      <c r="B83" s="56" t="s">
        <v>1006</v>
      </c>
      <c r="C83" s="56" t="s">
        <v>1267</v>
      </c>
      <c r="D83" s="56" t="s">
        <v>1266</v>
      </c>
      <c r="E83" s="56" t="s">
        <v>616</v>
      </c>
      <c r="F83" s="55">
        <v>2000000</v>
      </c>
      <c r="G83" s="55">
        <v>2000000</v>
      </c>
      <c r="H83" s="55">
        <v>0</v>
      </c>
      <c r="I83" s="2"/>
    </row>
    <row r="84" spans="1:9" outlineLevel="3" x14ac:dyDescent="0.25">
      <c r="A84" s="57" t="s">
        <v>657</v>
      </c>
      <c r="B84" s="56" t="s">
        <v>1006</v>
      </c>
      <c r="C84" s="56" t="s">
        <v>1267</v>
      </c>
      <c r="D84" s="56" t="s">
        <v>1266</v>
      </c>
      <c r="E84" s="56" t="s">
        <v>656</v>
      </c>
      <c r="F84" s="55">
        <v>2000000</v>
      </c>
      <c r="G84" s="55">
        <v>2000000</v>
      </c>
      <c r="H84" s="55">
        <v>0</v>
      </c>
      <c r="I84" s="2"/>
    </row>
    <row r="85" spans="1:9" outlineLevel="4" x14ac:dyDescent="0.25">
      <c r="A85" s="57" t="s">
        <v>996</v>
      </c>
      <c r="B85" s="56" t="s">
        <v>1006</v>
      </c>
      <c r="C85" s="56" t="s">
        <v>1267</v>
      </c>
      <c r="D85" s="56" t="s">
        <v>1266</v>
      </c>
      <c r="E85" s="56" t="s">
        <v>994</v>
      </c>
      <c r="F85" s="55">
        <v>2000000</v>
      </c>
      <c r="G85" s="55">
        <v>2000000</v>
      </c>
      <c r="H85" s="55">
        <v>0</v>
      </c>
      <c r="I85" s="2"/>
    </row>
    <row r="86" spans="1:9" outlineLevel="1" x14ac:dyDescent="0.25">
      <c r="A86" s="57" t="s">
        <v>725</v>
      </c>
      <c r="B86" s="56" t="s">
        <v>1006</v>
      </c>
      <c r="C86" s="56" t="s">
        <v>691</v>
      </c>
      <c r="D86" s="56" t="s">
        <v>630</v>
      </c>
      <c r="E86" s="56" t="s">
        <v>616</v>
      </c>
      <c r="F86" s="55">
        <f>390836830.62-53405.08-29259</f>
        <v>390754166.54000002</v>
      </c>
      <c r="G86" s="55">
        <v>390836830.62</v>
      </c>
      <c r="H86" s="55">
        <v>375228194.61000001</v>
      </c>
      <c r="I86" s="2"/>
    </row>
    <row r="87" spans="1:9" ht="89.25" outlineLevel="2" x14ac:dyDescent="0.25">
      <c r="A87" s="57" t="s">
        <v>1265</v>
      </c>
      <c r="B87" s="56" t="s">
        <v>1006</v>
      </c>
      <c r="C87" s="56" t="s">
        <v>691</v>
      </c>
      <c r="D87" s="56" t="s">
        <v>1264</v>
      </c>
      <c r="E87" s="56" t="s">
        <v>616</v>
      </c>
      <c r="F87" s="55">
        <v>36194</v>
      </c>
      <c r="G87" s="55">
        <v>36194</v>
      </c>
      <c r="H87" s="55">
        <v>36194</v>
      </c>
      <c r="I87" s="2"/>
    </row>
    <row r="88" spans="1:9" ht="76.5" outlineLevel="3" x14ac:dyDescent="0.25">
      <c r="A88" s="57" t="s">
        <v>958</v>
      </c>
      <c r="B88" s="56" t="s">
        <v>1006</v>
      </c>
      <c r="C88" s="56" t="s">
        <v>691</v>
      </c>
      <c r="D88" s="56" t="s">
        <v>1264</v>
      </c>
      <c r="E88" s="56" t="s">
        <v>957</v>
      </c>
      <c r="F88" s="55">
        <v>36194</v>
      </c>
      <c r="G88" s="55">
        <v>36194</v>
      </c>
      <c r="H88" s="55">
        <v>36194</v>
      </c>
      <c r="I88" s="2"/>
    </row>
    <row r="89" spans="1:9" ht="25.5" outlineLevel="4" x14ac:dyDescent="0.25">
      <c r="A89" s="57" t="s">
        <v>977</v>
      </c>
      <c r="B89" s="56" t="s">
        <v>1006</v>
      </c>
      <c r="C89" s="56" t="s">
        <v>691</v>
      </c>
      <c r="D89" s="56" t="s">
        <v>1264</v>
      </c>
      <c r="E89" s="56" t="s">
        <v>976</v>
      </c>
      <c r="F89" s="55">
        <v>27798.77</v>
      </c>
      <c r="G89" s="55">
        <v>27798.77</v>
      </c>
      <c r="H89" s="55">
        <v>27798.77</v>
      </c>
      <c r="I89" s="2"/>
    </row>
    <row r="90" spans="1:9" ht="51" outlineLevel="4" x14ac:dyDescent="0.25">
      <c r="A90" s="57" t="s">
        <v>970</v>
      </c>
      <c r="B90" s="56" t="s">
        <v>1006</v>
      </c>
      <c r="C90" s="56" t="s">
        <v>691</v>
      </c>
      <c r="D90" s="56" t="s">
        <v>1264</v>
      </c>
      <c r="E90" s="56" t="s">
        <v>967</v>
      </c>
      <c r="F90" s="55">
        <v>8395.23</v>
      </c>
      <c r="G90" s="55">
        <v>8395.23</v>
      </c>
      <c r="H90" s="55">
        <v>8395.23</v>
      </c>
      <c r="I90" s="2"/>
    </row>
    <row r="91" spans="1:9" ht="76.5" outlineLevel="2" x14ac:dyDescent="0.25">
      <c r="A91" s="57" t="s">
        <v>1029</v>
      </c>
      <c r="B91" s="56" t="s">
        <v>1006</v>
      </c>
      <c r="C91" s="56" t="s">
        <v>691</v>
      </c>
      <c r="D91" s="56" t="s">
        <v>1263</v>
      </c>
      <c r="E91" s="56" t="s">
        <v>616</v>
      </c>
      <c r="F91" s="55">
        <v>41005.42</v>
      </c>
      <c r="G91" s="55">
        <v>41005.42</v>
      </c>
      <c r="H91" s="55">
        <v>41005.42</v>
      </c>
      <c r="I91" s="2"/>
    </row>
    <row r="92" spans="1:9" ht="76.5" outlineLevel="3" x14ac:dyDescent="0.25">
      <c r="A92" s="57" t="s">
        <v>958</v>
      </c>
      <c r="B92" s="56" t="s">
        <v>1006</v>
      </c>
      <c r="C92" s="56" t="s">
        <v>691</v>
      </c>
      <c r="D92" s="56" t="s">
        <v>1263</v>
      </c>
      <c r="E92" s="56" t="s">
        <v>957</v>
      </c>
      <c r="F92" s="55">
        <v>41005.42</v>
      </c>
      <c r="G92" s="55">
        <v>41005.42</v>
      </c>
      <c r="H92" s="55">
        <v>41005.42</v>
      </c>
      <c r="I92" s="2"/>
    </row>
    <row r="93" spans="1:9" ht="25.5" outlineLevel="4" x14ac:dyDescent="0.25">
      <c r="A93" s="57" t="s">
        <v>977</v>
      </c>
      <c r="B93" s="56" t="s">
        <v>1006</v>
      </c>
      <c r="C93" s="56" t="s">
        <v>691</v>
      </c>
      <c r="D93" s="56" t="s">
        <v>1263</v>
      </c>
      <c r="E93" s="56" t="s">
        <v>976</v>
      </c>
      <c r="F93" s="55">
        <v>31494.18</v>
      </c>
      <c r="G93" s="55">
        <v>31494.18</v>
      </c>
      <c r="H93" s="55">
        <v>31494.18</v>
      </c>
      <c r="I93" s="2"/>
    </row>
    <row r="94" spans="1:9" ht="51" outlineLevel="4" x14ac:dyDescent="0.25">
      <c r="A94" s="57" t="s">
        <v>970</v>
      </c>
      <c r="B94" s="56" t="s">
        <v>1006</v>
      </c>
      <c r="C94" s="56" t="s">
        <v>691</v>
      </c>
      <c r="D94" s="56" t="s">
        <v>1263</v>
      </c>
      <c r="E94" s="56" t="s">
        <v>967</v>
      </c>
      <c r="F94" s="55">
        <v>9511.24</v>
      </c>
      <c r="G94" s="55">
        <v>9511.24</v>
      </c>
      <c r="H94" s="55">
        <v>9511.24</v>
      </c>
      <c r="I94" s="2"/>
    </row>
    <row r="95" spans="1:9" ht="102" outlineLevel="2" x14ac:dyDescent="0.25">
      <c r="A95" s="57" t="s">
        <v>1262</v>
      </c>
      <c r="B95" s="56" t="s">
        <v>1006</v>
      </c>
      <c r="C95" s="56" t="s">
        <v>691</v>
      </c>
      <c r="D95" s="56" t="s">
        <v>1261</v>
      </c>
      <c r="E95" s="56" t="s">
        <v>616</v>
      </c>
      <c r="F95" s="55">
        <v>4378467</v>
      </c>
      <c r="G95" s="55">
        <v>4378467</v>
      </c>
      <c r="H95" s="55">
        <v>4226273.75</v>
      </c>
      <c r="I95" s="2"/>
    </row>
    <row r="96" spans="1:9" ht="76.5" outlineLevel="3" x14ac:dyDescent="0.25">
      <c r="A96" s="57" t="s">
        <v>958</v>
      </c>
      <c r="B96" s="56" t="s">
        <v>1006</v>
      </c>
      <c r="C96" s="56" t="s">
        <v>691</v>
      </c>
      <c r="D96" s="56" t="s">
        <v>1261</v>
      </c>
      <c r="E96" s="56" t="s">
        <v>957</v>
      </c>
      <c r="F96" s="55">
        <f>3825095.79+146465.08-44305.78-146707.9</f>
        <v>3780547.1900000004</v>
      </c>
      <c r="G96" s="55">
        <v>3825095.79</v>
      </c>
      <c r="H96" s="55">
        <v>3825095.79</v>
      </c>
      <c r="I96" s="2"/>
    </row>
    <row r="97" spans="1:9" ht="25.5" outlineLevel="4" x14ac:dyDescent="0.25">
      <c r="A97" s="57" t="s">
        <v>977</v>
      </c>
      <c r="B97" s="56" t="s">
        <v>1006</v>
      </c>
      <c r="C97" s="56" t="s">
        <v>691</v>
      </c>
      <c r="D97" s="56" t="s">
        <v>1261</v>
      </c>
      <c r="E97" s="56" t="s">
        <v>976</v>
      </c>
      <c r="F97" s="55">
        <f>2889136.05+146465.08-146707.9</f>
        <v>2888893.23</v>
      </c>
      <c r="G97" s="55">
        <v>2889136.05</v>
      </c>
      <c r="H97" s="55">
        <v>2889136.05</v>
      </c>
      <c r="I97" s="2"/>
    </row>
    <row r="98" spans="1:9" ht="38.25" outlineLevel="4" x14ac:dyDescent="0.25">
      <c r="A98" s="57" t="s">
        <v>972</v>
      </c>
      <c r="B98" s="56" t="s">
        <v>1006</v>
      </c>
      <c r="C98" s="56" t="s">
        <v>691</v>
      </c>
      <c r="D98" s="56" t="s">
        <v>1261</v>
      </c>
      <c r="E98" s="56" t="s">
        <v>971</v>
      </c>
      <c r="F98" s="55">
        <v>22832.2</v>
      </c>
      <c r="G98" s="55">
        <v>22832.2</v>
      </c>
      <c r="H98" s="55">
        <v>22832.2</v>
      </c>
      <c r="I98" s="2"/>
    </row>
    <row r="99" spans="1:9" ht="51" outlineLevel="4" x14ac:dyDescent="0.25">
      <c r="A99" s="57" t="s">
        <v>970</v>
      </c>
      <c r="B99" s="56" t="s">
        <v>1006</v>
      </c>
      <c r="C99" s="56" t="s">
        <v>691</v>
      </c>
      <c r="D99" s="56" t="s">
        <v>1261</v>
      </c>
      <c r="E99" s="56" t="s">
        <v>967</v>
      </c>
      <c r="F99" s="55">
        <f>913127.54-44305.78</f>
        <v>868821.76</v>
      </c>
      <c r="G99" s="55">
        <v>913127.54</v>
      </c>
      <c r="H99" s="55">
        <v>913127.54</v>
      </c>
      <c r="I99" s="2"/>
    </row>
    <row r="100" spans="1:9" ht="38.25" outlineLevel="3" x14ac:dyDescent="0.25">
      <c r="A100" s="57" t="s">
        <v>643</v>
      </c>
      <c r="B100" s="56" t="s">
        <v>1006</v>
      </c>
      <c r="C100" s="56" t="s">
        <v>691</v>
      </c>
      <c r="D100" s="56" t="s">
        <v>1261</v>
      </c>
      <c r="E100" s="56" t="s">
        <v>642</v>
      </c>
      <c r="F100" s="55">
        <f>553371.21-146465.08+191013.68</f>
        <v>597919.81000000006</v>
      </c>
      <c r="G100" s="55">
        <v>553371.21</v>
      </c>
      <c r="H100" s="55">
        <v>401177.96</v>
      </c>
      <c r="I100" s="2"/>
    </row>
    <row r="101" spans="1:9" outlineLevel="4" x14ac:dyDescent="0.25">
      <c r="A101" s="57" t="s">
        <v>641</v>
      </c>
      <c r="B101" s="56" t="s">
        <v>1006</v>
      </c>
      <c r="C101" s="56" t="s">
        <v>691</v>
      </c>
      <c r="D101" s="56" t="s">
        <v>1261</v>
      </c>
      <c r="E101" s="56" t="s">
        <v>638</v>
      </c>
      <c r="F101" s="55">
        <f>481792.85-146465.08+191013.68</f>
        <v>526341.44999999995</v>
      </c>
      <c r="G101" s="55">
        <v>481792.85</v>
      </c>
      <c r="H101" s="55">
        <v>329812.62</v>
      </c>
      <c r="I101" s="2"/>
    </row>
    <row r="102" spans="1:9" outlineLevel="4" x14ac:dyDescent="0.25">
      <c r="A102" s="57" t="s">
        <v>681</v>
      </c>
      <c r="B102" s="56" t="s">
        <v>1006</v>
      </c>
      <c r="C102" s="56" t="s">
        <v>691</v>
      </c>
      <c r="D102" s="56" t="s">
        <v>1261</v>
      </c>
      <c r="E102" s="56" t="s">
        <v>680</v>
      </c>
      <c r="F102" s="55">
        <v>71578.36</v>
      </c>
      <c r="G102" s="55">
        <v>71578.36</v>
      </c>
      <c r="H102" s="55">
        <v>71365.34</v>
      </c>
      <c r="I102" s="2"/>
    </row>
    <row r="103" spans="1:9" ht="114.75" outlineLevel="2" x14ac:dyDescent="0.25">
      <c r="A103" s="57" t="s">
        <v>1260</v>
      </c>
      <c r="B103" s="56" t="s">
        <v>1006</v>
      </c>
      <c r="C103" s="56" t="s">
        <v>691</v>
      </c>
      <c r="D103" s="56" t="s">
        <v>1259</v>
      </c>
      <c r="E103" s="56" t="s">
        <v>616</v>
      </c>
      <c r="F103" s="55">
        <v>1958479.6</v>
      </c>
      <c r="G103" s="55">
        <v>1958479.6</v>
      </c>
      <c r="H103" s="55">
        <v>1746563.65</v>
      </c>
      <c r="I103" s="2"/>
    </row>
    <row r="104" spans="1:9" ht="76.5" outlineLevel="3" x14ac:dyDescent="0.25">
      <c r="A104" s="57" t="s">
        <v>958</v>
      </c>
      <c r="B104" s="56" t="s">
        <v>1006</v>
      </c>
      <c r="C104" s="56" t="s">
        <v>691</v>
      </c>
      <c r="D104" s="56" t="s">
        <v>1259</v>
      </c>
      <c r="E104" s="56" t="s">
        <v>957</v>
      </c>
      <c r="F104" s="55">
        <f>1442213.31-176425.63-52072.53</f>
        <v>1213715.1500000001</v>
      </c>
      <c r="G104" s="55">
        <v>1442213.31</v>
      </c>
      <c r="H104" s="55">
        <v>1437363.04</v>
      </c>
      <c r="I104" s="2"/>
    </row>
    <row r="105" spans="1:9" ht="25.5" outlineLevel="4" x14ac:dyDescent="0.25">
      <c r="A105" s="57" t="s">
        <v>977</v>
      </c>
      <c r="B105" s="56" t="s">
        <v>1006</v>
      </c>
      <c r="C105" s="56" t="s">
        <v>691</v>
      </c>
      <c r="D105" s="56" t="s">
        <v>1259</v>
      </c>
      <c r="E105" s="56" t="s">
        <v>976</v>
      </c>
      <c r="F105" s="55">
        <f>1096329.74-176425.63</f>
        <v>919904.11</v>
      </c>
      <c r="G105" s="55">
        <v>1096329.74</v>
      </c>
      <c r="H105" s="55">
        <v>1096329.74</v>
      </c>
      <c r="I105" s="2"/>
    </row>
    <row r="106" spans="1:9" ht="38.25" outlineLevel="4" x14ac:dyDescent="0.25">
      <c r="A106" s="57" t="s">
        <v>972</v>
      </c>
      <c r="B106" s="56" t="s">
        <v>1006</v>
      </c>
      <c r="C106" s="56" t="s">
        <v>691</v>
      </c>
      <c r="D106" s="56" t="s">
        <v>1259</v>
      </c>
      <c r="E106" s="56" t="s">
        <v>971</v>
      </c>
      <c r="F106" s="55">
        <v>16000</v>
      </c>
      <c r="G106" s="55">
        <v>16000</v>
      </c>
      <c r="H106" s="55">
        <v>11149.73</v>
      </c>
      <c r="I106" s="2"/>
    </row>
    <row r="107" spans="1:9" ht="51" outlineLevel="4" x14ac:dyDescent="0.25">
      <c r="A107" s="57" t="s">
        <v>970</v>
      </c>
      <c r="B107" s="56" t="s">
        <v>1006</v>
      </c>
      <c r="C107" s="56" t="s">
        <v>691</v>
      </c>
      <c r="D107" s="56" t="s">
        <v>1259</v>
      </c>
      <c r="E107" s="56" t="s">
        <v>967</v>
      </c>
      <c r="F107" s="55">
        <f>329883.57-52072.53</f>
        <v>277811.04000000004</v>
      </c>
      <c r="G107" s="55">
        <v>329883.57</v>
      </c>
      <c r="H107" s="55">
        <v>329883.57</v>
      </c>
      <c r="I107" s="2"/>
    </row>
    <row r="108" spans="1:9" ht="38.25" outlineLevel="3" x14ac:dyDescent="0.25">
      <c r="A108" s="57" t="s">
        <v>643</v>
      </c>
      <c r="B108" s="56" t="s">
        <v>1006</v>
      </c>
      <c r="C108" s="56" t="s">
        <v>691</v>
      </c>
      <c r="D108" s="56" t="s">
        <v>1259</v>
      </c>
      <c r="E108" s="56" t="s">
        <v>642</v>
      </c>
      <c r="F108" s="55">
        <f>516266.29+228498.16</f>
        <v>744764.45</v>
      </c>
      <c r="G108" s="55">
        <v>516266.29</v>
      </c>
      <c r="H108" s="55">
        <v>309200.61</v>
      </c>
      <c r="I108" s="2"/>
    </row>
    <row r="109" spans="1:9" outlineLevel="4" x14ac:dyDescent="0.25">
      <c r="A109" s="57" t="s">
        <v>641</v>
      </c>
      <c r="B109" s="56" t="s">
        <v>1006</v>
      </c>
      <c r="C109" s="56" t="s">
        <v>691</v>
      </c>
      <c r="D109" s="56" t="s">
        <v>1259</v>
      </c>
      <c r="E109" s="56" t="s">
        <v>638</v>
      </c>
      <c r="F109" s="55">
        <f>490426.33+228498.16</f>
        <v>718924.49</v>
      </c>
      <c r="G109" s="55">
        <v>490426.33</v>
      </c>
      <c r="H109" s="55">
        <v>285412.27</v>
      </c>
      <c r="I109" s="2"/>
    </row>
    <row r="110" spans="1:9" outlineLevel="4" x14ac:dyDescent="0.25">
      <c r="A110" s="57" t="s">
        <v>681</v>
      </c>
      <c r="B110" s="56" t="s">
        <v>1006</v>
      </c>
      <c r="C110" s="56" t="s">
        <v>691</v>
      </c>
      <c r="D110" s="56" t="s">
        <v>1259</v>
      </c>
      <c r="E110" s="56" t="s">
        <v>680</v>
      </c>
      <c r="F110" s="55">
        <v>25839.96</v>
      </c>
      <c r="G110" s="55">
        <v>25839.96</v>
      </c>
      <c r="H110" s="55">
        <v>23788.34</v>
      </c>
      <c r="I110" s="2"/>
    </row>
    <row r="111" spans="1:9" ht="102" outlineLevel="2" x14ac:dyDescent="0.25">
      <c r="A111" s="57" t="s">
        <v>1258</v>
      </c>
      <c r="B111" s="56" t="s">
        <v>1006</v>
      </c>
      <c r="C111" s="56" t="s">
        <v>691</v>
      </c>
      <c r="D111" s="56" t="s">
        <v>1257</v>
      </c>
      <c r="E111" s="56" t="s">
        <v>616</v>
      </c>
      <c r="F111" s="55">
        <v>6000</v>
      </c>
      <c r="G111" s="55">
        <v>6000</v>
      </c>
      <c r="H111" s="55">
        <v>0</v>
      </c>
      <c r="I111" s="2"/>
    </row>
    <row r="112" spans="1:9" ht="38.25" outlineLevel="3" x14ac:dyDescent="0.25">
      <c r="A112" s="57" t="s">
        <v>643</v>
      </c>
      <c r="B112" s="56" t="s">
        <v>1006</v>
      </c>
      <c r="C112" s="56" t="s">
        <v>691</v>
      </c>
      <c r="D112" s="56" t="s">
        <v>1257</v>
      </c>
      <c r="E112" s="56" t="s">
        <v>642</v>
      </c>
      <c r="F112" s="55">
        <v>6000</v>
      </c>
      <c r="G112" s="55">
        <v>6000</v>
      </c>
      <c r="H112" s="55">
        <v>0</v>
      </c>
      <c r="I112" s="2"/>
    </row>
    <row r="113" spans="1:9" outlineLevel="4" x14ac:dyDescent="0.25">
      <c r="A113" s="57" t="s">
        <v>641</v>
      </c>
      <c r="B113" s="56" t="s">
        <v>1006</v>
      </c>
      <c r="C113" s="56" t="s">
        <v>691</v>
      </c>
      <c r="D113" s="56" t="s">
        <v>1257</v>
      </c>
      <c r="E113" s="56" t="s">
        <v>638</v>
      </c>
      <c r="F113" s="55">
        <v>6000</v>
      </c>
      <c r="G113" s="55">
        <v>6000</v>
      </c>
      <c r="H113" s="55">
        <v>0</v>
      </c>
      <c r="I113" s="2"/>
    </row>
    <row r="114" spans="1:9" ht="38.25" outlineLevel="2" x14ac:dyDescent="0.25">
      <c r="A114" s="57" t="s">
        <v>1256</v>
      </c>
      <c r="B114" s="56" t="s">
        <v>1006</v>
      </c>
      <c r="C114" s="56" t="s">
        <v>691</v>
      </c>
      <c r="D114" s="56" t="s">
        <v>1255</v>
      </c>
      <c r="E114" s="56" t="s">
        <v>616</v>
      </c>
      <c r="F114" s="55">
        <v>890375</v>
      </c>
      <c r="G114" s="55">
        <v>890375</v>
      </c>
      <c r="H114" s="55">
        <v>885315.63</v>
      </c>
      <c r="I114" s="2"/>
    </row>
    <row r="115" spans="1:9" ht="76.5" outlineLevel="3" x14ac:dyDescent="0.25">
      <c r="A115" s="57" t="s">
        <v>958</v>
      </c>
      <c r="B115" s="56" t="s">
        <v>1006</v>
      </c>
      <c r="C115" s="56" t="s">
        <v>691</v>
      </c>
      <c r="D115" s="56" t="s">
        <v>1255</v>
      </c>
      <c r="E115" s="56" t="s">
        <v>957</v>
      </c>
      <c r="F115" s="55">
        <f>857908.44-2186.03</f>
        <v>855722.40999999992</v>
      </c>
      <c r="G115" s="55">
        <v>857908.44</v>
      </c>
      <c r="H115" s="55">
        <v>857908.44</v>
      </c>
      <c r="I115" s="2"/>
    </row>
    <row r="116" spans="1:9" ht="25.5" outlineLevel="4" x14ac:dyDescent="0.25">
      <c r="A116" s="57" t="s">
        <v>977</v>
      </c>
      <c r="B116" s="56" t="s">
        <v>1006</v>
      </c>
      <c r="C116" s="56" t="s">
        <v>691</v>
      </c>
      <c r="D116" s="56" t="s">
        <v>1255</v>
      </c>
      <c r="E116" s="56" t="s">
        <v>976</v>
      </c>
      <c r="F116" s="55">
        <v>657236.87</v>
      </c>
      <c r="G116" s="55">
        <v>657236.87</v>
      </c>
      <c r="H116" s="55">
        <v>657236.87</v>
      </c>
      <c r="I116" s="2"/>
    </row>
    <row r="117" spans="1:9" ht="51" outlineLevel="4" x14ac:dyDescent="0.25">
      <c r="A117" s="57" t="s">
        <v>970</v>
      </c>
      <c r="B117" s="56" t="s">
        <v>1006</v>
      </c>
      <c r="C117" s="56" t="s">
        <v>691</v>
      </c>
      <c r="D117" s="56" t="s">
        <v>1255</v>
      </c>
      <c r="E117" s="56" t="s">
        <v>967</v>
      </c>
      <c r="F117" s="55">
        <f>200671.57-2186.03</f>
        <v>198485.54</v>
      </c>
      <c r="G117" s="55">
        <v>200671.57</v>
      </c>
      <c r="H117" s="55">
        <v>200671.57</v>
      </c>
      <c r="I117" s="2"/>
    </row>
    <row r="118" spans="1:9" ht="38.25" outlineLevel="3" x14ac:dyDescent="0.25">
      <c r="A118" s="57" t="s">
        <v>643</v>
      </c>
      <c r="B118" s="56" t="s">
        <v>1006</v>
      </c>
      <c r="C118" s="56" t="s">
        <v>691</v>
      </c>
      <c r="D118" s="56" t="s">
        <v>1255</v>
      </c>
      <c r="E118" s="56" t="s">
        <v>642</v>
      </c>
      <c r="F118" s="55">
        <f>32466.56+2186.03</f>
        <v>34652.590000000004</v>
      </c>
      <c r="G118" s="55">
        <v>32466.560000000001</v>
      </c>
      <c r="H118" s="55">
        <v>27407.19</v>
      </c>
      <c r="I118" s="2"/>
    </row>
    <row r="119" spans="1:9" outlineLevel="4" x14ac:dyDescent="0.25">
      <c r="A119" s="57" t="s">
        <v>641</v>
      </c>
      <c r="B119" s="56" t="s">
        <v>1006</v>
      </c>
      <c r="C119" s="56" t="s">
        <v>691</v>
      </c>
      <c r="D119" s="56" t="s">
        <v>1255</v>
      </c>
      <c r="E119" s="56" t="s">
        <v>638</v>
      </c>
      <c r="F119" s="55">
        <f>16174.56+2186.03</f>
        <v>18360.59</v>
      </c>
      <c r="G119" s="55">
        <v>16174.56</v>
      </c>
      <c r="H119" s="55">
        <v>11284.7</v>
      </c>
      <c r="I119" s="2"/>
    </row>
    <row r="120" spans="1:9" outlineLevel="4" x14ac:dyDescent="0.25">
      <c r="A120" s="57" t="s">
        <v>681</v>
      </c>
      <c r="B120" s="56" t="s">
        <v>1006</v>
      </c>
      <c r="C120" s="56" t="s">
        <v>691</v>
      </c>
      <c r="D120" s="56" t="s">
        <v>1255</v>
      </c>
      <c r="E120" s="56" t="s">
        <v>680</v>
      </c>
      <c r="F120" s="55">
        <v>16292</v>
      </c>
      <c r="G120" s="55">
        <v>16292</v>
      </c>
      <c r="H120" s="55">
        <v>16122.49</v>
      </c>
      <c r="I120" s="2"/>
    </row>
    <row r="121" spans="1:9" ht="51" outlineLevel="2" x14ac:dyDescent="0.25">
      <c r="A121" s="57" t="s">
        <v>1254</v>
      </c>
      <c r="B121" s="56" t="s">
        <v>1006</v>
      </c>
      <c r="C121" s="56" t="s">
        <v>691</v>
      </c>
      <c r="D121" s="56" t="s">
        <v>1253</v>
      </c>
      <c r="E121" s="56" t="s">
        <v>616</v>
      </c>
      <c r="F121" s="55">
        <v>1459489</v>
      </c>
      <c r="G121" s="55">
        <v>1459489</v>
      </c>
      <c r="H121" s="55">
        <v>1454429.63</v>
      </c>
      <c r="I121" s="2"/>
    </row>
    <row r="122" spans="1:9" ht="76.5" outlineLevel="3" x14ac:dyDescent="0.25">
      <c r="A122" s="57" t="s">
        <v>958</v>
      </c>
      <c r="B122" s="56" t="s">
        <v>1006</v>
      </c>
      <c r="C122" s="56" t="s">
        <v>691</v>
      </c>
      <c r="D122" s="56" t="s">
        <v>1253</v>
      </c>
      <c r="E122" s="56" t="s">
        <v>957</v>
      </c>
      <c r="F122" s="55">
        <f>1233196.44-85102-24492.83</f>
        <v>1123601.6099999999</v>
      </c>
      <c r="G122" s="55">
        <v>1233196.44</v>
      </c>
      <c r="H122" s="55">
        <v>1233196.44</v>
      </c>
      <c r="I122" s="2"/>
    </row>
    <row r="123" spans="1:9" ht="25.5" outlineLevel="4" x14ac:dyDescent="0.25">
      <c r="A123" s="57" t="s">
        <v>977</v>
      </c>
      <c r="B123" s="56" t="s">
        <v>1006</v>
      </c>
      <c r="C123" s="56" t="s">
        <v>691</v>
      </c>
      <c r="D123" s="56" t="s">
        <v>1253</v>
      </c>
      <c r="E123" s="56" t="s">
        <v>976</v>
      </c>
      <c r="F123" s="55">
        <f>935983.56-85102</f>
        <v>850881.56</v>
      </c>
      <c r="G123" s="55">
        <v>935983.56</v>
      </c>
      <c r="H123" s="55">
        <v>935983.56</v>
      </c>
      <c r="I123" s="2"/>
    </row>
    <row r="124" spans="1:9" ht="38.25" outlineLevel="4" x14ac:dyDescent="0.25">
      <c r="A124" s="57" t="s">
        <v>972</v>
      </c>
      <c r="B124" s="56" t="s">
        <v>1006</v>
      </c>
      <c r="C124" s="56" t="s">
        <v>691</v>
      </c>
      <c r="D124" s="56" t="s">
        <v>1253</v>
      </c>
      <c r="E124" s="56" t="s">
        <v>971</v>
      </c>
      <c r="F124" s="55">
        <v>15753.82</v>
      </c>
      <c r="G124" s="55">
        <v>15753.82</v>
      </c>
      <c r="H124" s="55">
        <v>15753.82</v>
      </c>
      <c r="I124" s="2"/>
    </row>
    <row r="125" spans="1:9" ht="51" outlineLevel="4" x14ac:dyDescent="0.25">
      <c r="A125" s="57" t="s">
        <v>970</v>
      </c>
      <c r="B125" s="56" t="s">
        <v>1006</v>
      </c>
      <c r="C125" s="56" t="s">
        <v>691</v>
      </c>
      <c r="D125" s="56" t="s">
        <v>1253</v>
      </c>
      <c r="E125" s="56" t="s">
        <v>967</v>
      </c>
      <c r="F125" s="55">
        <f>281459.06-24492.83</f>
        <v>256966.22999999998</v>
      </c>
      <c r="G125" s="55">
        <v>281459.06</v>
      </c>
      <c r="H125" s="55">
        <v>281459.06</v>
      </c>
      <c r="I125" s="2"/>
    </row>
    <row r="126" spans="1:9" ht="38.25" outlineLevel="3" x14ac:dyDescent="0.25">
      <c r="A126" s="57" t="s">
        <v>643</v>
      </c>
      <c r="B126" s="56" t="s">
        <v>1006</v>
      </c>
      <c r="C126" s="56" t="s">
        <v>691</v>
      </c>
      <c r="D126" s="56" t="s">
        <v>1253</v>
      </c>
      <c r="E126" s="56" t="s">
        <v>642</v>
      </c>
      <c r="F126" s="55">
        <f>226292.56+109594.83</f>
        <v>335887.39</v>
      </c>
      <c r="G126" s="55">
        <v>226292.56</v>
      </c>
      <c r="H126" s="55">
        <v>221233.19</v>
      </c>
      <c r="I126" s="2"/>
    </row>
    <row r="127" spans="1:9" outlineLevel="4" x14ac:dyDescent="0.25">
      <c r="A127" s="57" t="s">
        <v>641</v>
      </c>
      <c r="B127" s="56" t="s">
        <v>1006</v>
      </c>
      <c r="C127" s="56" t="s">
        <v>691</v>
      </c>
      <c r="D127" s="56" t="s">
        <v>1253</v>
      </c>
      <c r="E127" s="56" t="s">
        <v>638</v>
      </c>
      <c r="F127" s="55">
        <f>210000.56+109594.83</f>
        <v>319595.39</v>
      </c>
      <c r="G127" s="55">
        <v>210000.56</v>
      </c>
      <c r="H127" s="55">
        <v>205110.69</v>
      </c>
      <c r="I127" s="2"/>
    </row>
    <row r="128" spans="1:9" outlineLevel="4" x14ac:dyDescent="0.25">
      <c r="A128" s="57" t="s">
        <v>681</v>
      </c>
      <c r="B128" s="56" t="s">
        <v>1006</v>
      </c>
      <c r="C128" s="56" t="s">
        <v>691</v>
      </c>
      <c r="D128" s="56" t="s">
        <v>1253</v>
      </c>
      <c r="E128" s="56" t="s">
        <v>680</v>
      </c>
      <c r="F128" s="55">
        <v>16292</v>
      </c>
      <c r="G128" s="55">
        <v>16292</v>
      </c>
      <c r="H128" s="55">
        <v>16122.5</v>
      </c>
      <c r="I128" s="2"/>
    </row>
    <row r="129" spans="1:9" ht="38.25" outlineLevel="2" x14ac:dyDescent="0.25">
      <c r="A129" s="57" t="s">
        <v>1252</v>
      </c>
      <c r="B129" s="56" t="s">
        <v>1006</v>
      </c>
      <c r="C129" s="56" t="s">
        <v>691</v>
      </c>
      <c r="D129" s="56" t="s">
        <v>1251</v>
      </c>
      <c r="E129" s="56" t="s">
        <v>616</v>
      </c>
      <c r="F129" s="55">
        <v>1396550.91</v>
      </c>
      <c r="G129" s="55">
        <v>1396550.91</v>
      </c>
      <c r="H129" s="55">
        <v>1123510.55</v>
      </c>
      <c r="I129" s="2"/>
    </row>
    <row r="130" spans="1:9" ht="38.25" outlineLevel="3" x14ac:dyDescent="0.25">
      <c r="A130" s="57" t="s">
        <v>643</v>
      </c>
      <c r="B130" s="56" t="s">
        <v>1006</v>
      </c>
      <c r="C130" s="56" t="s">
        <v>691</v>
      </c>
      <c r="D130" s="56" t="s">
        <v>1251</v>
      </c>
      <c r="E130" s="56" t="s">
        <v>642</v>
      </c>
      <c r="F130" s="55">
        <v>530779.91</v>
      </c>
      <c r="G130" s="55">
        <v>530779.91</v>
      </c>
      <c r="H130" s="55">
        <v>327293.55</v>
      </c>
      <c r="I130" s="2"/>
    </row>
    <row r="131" spans="1:9" outlineLevel="4" x14ac:dyDescent="0.25">
      <c r="A131" s="57" t="s">
        <v>641</v>
      </c>
      <c r="B131" s="56" t="s">
        <v>1006</v>
      </c>
      <c r="C131" s="56" t="s">
        <v>691</v>
      </c>
      <c r="D131" s="56" t="s">
        <v>1251</v>
      </c>
      <c r="E131" s="56" t="s">
        <v>638</v>
      </c>
      <c r="F131" s="55">
        <v>496889.91</v>
      </c>
      <c r="G131" s="55">
        <v>496889.91</v>
      </c>
      <c r="H131" s="55">
        <v>307885.06</v>
      </c>
      <c r="I131" s="2"/>
    </row>
    <row r="132" spans="1:9" outlineLevel="4" x14ac:dyDescent="0.25">
      <c r="A132" s="57" t="s">
        <v>681</v>
      </c>
      <c r="B132" s="56" t="s">
        <v>1006</v>
      </c>
      <c r="C132" s="56" t="s">
        <v>691</v>
      </c>
      <c r="D132" s="56" t="s">
        <v>1251</v>
      </c>
      <c r="E132" s="56" t="s">
        <v>680</v>
      </c>
      <c r="F132" s="55">
        <v>33890</v>
      </c>
      <c r="G132" s="55">
        <v>33890</v>
      </c>
      <c r="H132" s="55">
        <v>19408.490000000002</v>
      </c>
      <c r="I132" s="2"/>
    </row>
    <row r="133" spans="1:9" outlineLevel="3" x14ac:dyDescent="0.25">
      <c r="A133" s="57" t="s">
        <v>657</v>
      </c>
      <c r="B133" s="56" t="s">
        <v>1006</v>
      </c>
      <c r="C133" s="56" t="s">
        <v>691</v>
      </c>
      <c r="D133" s="56" t="s">
        <v>1251</v>
      </c>
      <c r="E133" s="56" t="s">
        <v>656</v>
      </c>
      <c r="F133" s="55">
        <v>865771</v>
      </c>
      <c r="G133" s="55">
        <v>865771</v>
      </c>
      <c r="H133" s="55">
        <v>796217</v>
      </c>
      <c r="I133" s="2"/>
    </row>
    <row r="134" spans="1:9" ht="38.25" outlineLevel="4" x14ac:dyDescent="0.25">
      <c r="A134" s="57" t="s">
        <v>679</v>
      </c>
      <c r="B134" s="56" t="s">
        <v>1006</v>
      </c>
      <c r="C134" s="56" t="s">
        <v>691</v>
      </c>
      <c r="D134" s="56" t="s">
        <v>1251</v>
      </c>
      <c r="E134" s="56" t="s">
        <v>677</v>
      </c>
      <c r="F134" s="55">
        <v>661000</v>
      </c>
      <c r="G134" s="55">
        <v>661000</v>
      </c>
      <c r="H134" s="55">
        <v>591446</v>
      </c>
      <c r="I134" s="2"/>
    </row>
    <row r="135" spans="1:9" outlineLevel="4" x14ac:dyDescent="0.25">
      <c r="A135" s="57" t="s">
        <v>687</v>
      </c>
      <c r="B135" s="56" t="s">
        <v>1006</v>
      </c>
      <c r="C135" s="56" t="s">
        <v>691</v>
      </c>
      <c r="D135" s="56" t="s">
        <v>1251</v>
      </c>
      <c r="E135" s="56" t="s">
        <v>684</v>
      </c>
      <c r="F135" s="55">
        <v>204771</v>
      </c>
      <c r="G135" s="55">
        <v>204771</v>
      </c>
      <c r="H135" s="55">
        <v>204771</v>
      </c>
      <c r="I135" s="2"/>
    </row>
    <row r="136" spans="1:9" ht="38.25" outlineLevel="2" x14ac:dyDescent="0.25">
      <c r="A136" s="57" t="s">
        <v>1250</v>
      </c>
      <c r="B136" s="56" t="s">
        <v>1006</v>
      </c>
      <c r="C136" s="56" t="s">
        <v>691</v>
      </c>
      <c r="D136" s="56" t="s">
        <v>1246</v>
      </c>
      <c r="E136" s="56" t="s">
        <v>616</v>
      </c>
      <c r="F136" s="55">
        <v>510600</v>
      </c>
      <c r="G136" s="55">
        <v>510600</v>
      </c>
      <c r="H136" s="55">
        <v>503700</v>
      </c>
      <c r="I136" s="2"/>
    </row>
    <row r="137" spans="1:9" ht="25.5" outlineLevel="3" x14ac:dyDescent="0.25">
      <c r="A137" s="57" t="s">
        <v>615</v>
      </c>
      <c r="B137" s="56" t="s">
        <v>1006</v>
      </c>
      <c r="C137" s="56" t="s">
        <v>691</v>
      </c>
      <c r="D137" s="56" t="s">
        <v>1246</v>
      </c>
      <c r="E137" s="56" t="s">
        <v>614</v>
      </c>
      <c r="F137" s="55">
        <v>510600</v>
      </c>
      <c r="G137" s="55">
        <v>510600</v>
      </c>
      <c r="H137" s="55">
        <v>503700</v>
      </c>
      <c r="I137" s="2"/>
    </row>
    <row r="138" spans="1:9" ht="25.5" outlineLevel="4" x14ac:dyDescent="0.25">
      <c r="A138" s="57" t="s">
        <v>1249</v>
      </c>
      <c r="B138" s="56" t="s">
        <v>1006</v>
      </c>
      <c r="C138" s="56" t="s">
        <v>691</v>
      </c>
      <c r="D138" s="56" t="s">
        <v>1246</v>
      </c>
      <c r="E138" s="56" t="s">
        <v>1248</v>
      </c>
      <c r="F138" s="55">
        <v>510600</v>
      </c>
      <c r="G138" s="55">
        <v>510600</v>
      </c>
      <c r="H138" s="55">
        <v>503700</v>
      </c>
      <c r="I138" s="2"/>
    </row>
    <row r="139" spans="1:9" outlineLevel="4" x14ac:dyDescent="0.25">
      <c r="A139" s="57" t="s">
        <v>1247</v>
      </c>
      <c r="B139" s="56" t="s">
        <v>1006</v>
      </c>
      <c r="C139" s="56" t="s">
        <v>691</v>
      </c>
      <c r="D139" s="56" t="s">
        <v>1246</v>
      </c>
      <c r="E139" s="56" t="s">
        <v>1245</v>
      </c>
      <c r="F139" s="55">
        <v>0</v>
      </c>
      <c r="G139" s="55">
        <v>0</v>
      </c>
      <c r="H139" s="55">
        <v>0</v>
      </c>
      <c r="I139" s="2"/>
    </row>
    <row r="140" spans="1:9" ht="63.75" outlineLevel="2" x14ac:dyDescent="0.25">
      <c r="A140" s="57" t="s">
        <v>747</v>
      </c>
      <c r="B140" s="56" t="s">
        <v>1006</v>
      </c>
      <c r="C140" s="56" t="s">
        <v>691</v>
      </c>
      <c r="D140" s="56" t="s">
        <v>1244</v>
      </c>
      <c r="E140" s="56" t="s">
        <v>616</v>
      </c>
      <c r="F140" s="55">
        <f>2085905.08-53405.08</f>
        <v>2032500</v>
      </c>
      <c r="G140" s="55">
        <v>2085905.08</v>
      </c>
      <c r="H140" s="55">
        <v>2065250.16</v>
      </c>
      <c r="I140" s="2"/>
    </row>
    <row r="141" spans="1:9" ht="76.5" outlineLevel="3" x14ac:dyDescent="0.25">
      <c r="A141" s="57" t="s">
        <v>958</v>
      </c>
      <c r="B141" s="56" t="s">
        <v>1006</v>
      </c>
      <c r="C141" s="56" t="s">
        <v>691</v>
      </c>
      <c r="D141" s="56" t="s">
        <v>1244</v>
      </c>
      <c r="E141" s="56" t="s">
        <v>957</v>
      </c>
      <c r="F141" s="55">
        <f>2085905.08-53405.08</f>
        <v>2032500</v>
      </c>
      <c r="G141" s="55">
        <v>2085905.08</v>
      </c>
      <c r="H141" s="55">
        <v>2065250.16</v>
      </c>
      <c r="I141" s="2"/>
    </row>
    <row r="142" spans="1:9" ht="25.5" outlineLevel="4" x14ac:dyDescent="0.25">
      <c r="A142" s="57" t="s">
        <v>962</v>
      </c>
      <c r="B142" s="56" t="s">
        <v>1006</v>
      </c>
      <c r="C142" s="56" t="s">
        <v>691</v>
      </c>
      <c r="D142" s="56" t="s">
        <v>1244</v>
      </c>
      <c r="E142" s="56" t="s">
        <v>960</v>
      </c>
      <c r="F142" s="55">
        <f>1978605.08-44005.08</f>
        <v>1934600</v>
      </c>
      <c r="G142" s="55">
        <v>1978605.08</v>
      </c>
      <c r="H142" s="55">
        <v>1970106.13</v>
      </c>
      <c r="I142" s="2"/>
    </row>
    <row r="143" spans="1:9" ht="51" outlineLevel="4" x14ac:dyDescent="0.25">
      <c r="A143" s="57" t="s">
        <v>954</v>
      </c>
      <c r="B143" s="56" t="s">
        <v>1006</v>
      </c>
      <c r="C143" s="56" t="s">
        <v>691</v>
      </c>
      <c r="D143" s="56" t="s">
        <v>1244</v>
      </c>
      <c r="E143" s="56" t="s">
        <v>953</v>
      </c>
      <c r="F143" s="55">
        <f>107300-9400</f>
        <v>97900</v>
      </c>
      <c r="G143" s="55">
        <v>107300</v>
      </c>
      <c r="H143" s="55">
        <v>95144.03</v>
      </c>
      <c r="I143" s="2"/>
    </row>
    <row r="144" spans="1:9" ht="25.5" outlineLevel="2" x14ac:dyDescent="0.25">
      <c r="A144" s="57" t="s">
        <v>1243</v>
      </c>
      <c r="B144" s="56" t="s">
        <v>1006</v>
      </c>
      <c r="C144" s="56" t="s">
        <v>691</v>
      </c>
      <c r="D144" s="56" t="s">
        <v>1242</v>
      </c>
      <c r="E144" s="56" t="s">
        <v>616</v>
      </c>
      <c r="F144" s="55">
        <v>92725300.209999993</v>
      </c>
      <c r="G144" s="55">
        <v>92725300.209999993</v>
      </c>
      <c r="H144" s="55">
        <v>92689206.780000001</v>
      </c>
      <c r="I144" s="2"/>
    </row>
    <row r="145" spans="1:9" ht="76.5" outlineLevel="3" x14ac:dyDescent="0.25">
      <c r="A145" s="57" t="s">
        <v>958</v>
      </c>
      <c r="B145" s="56" t="s">
        <v>1006</v>
      </c>
      <c r="C145" s="56" t="s">
        <v>691</v>
      </c>
      <c r="D145" s="56" t="s">
        <v>1242</v>
      </c>
      <c r="E145" s="56" t="s">
        <v>957</v>
      </c>
      <c r="F145" s="55">
        <v>86842564.319999993</v>
      </c>
      <c r="G145" s="55">
        <v>86842564.319999993</v>
      </c>
      <c r="H145" s="55">
        <v>86842049.189999998</v>
      </c>
      <c r="I145" s="2"/>
    </row>
    <row r="146" spans="1:9" outlineLevel="4" x14ac:dyDescent="0.25">
      <c r="A146" s="57" t="s">
        <v>956</v>
      </c>
      <c r="B146" s="56" t="s">
        <v>1006</v>
      </c>
      <c r="C146" s="56" t="s">
        <v>691</v>
      </c>
      <c r="D146" s="56" t="s">
        <v>1242</v>
      </c>
      <c r="E146" s="56" t="s">
        <v>955</v>
      </c>
      <c r="F146" s="55">
        <f>67889627.01-1000000</f>
        <v>66889627.010000005</v>
      </c>
      <c r="G146" s="55">
        <v>67889627.010000005</v>
      </c>
      <c r="H146" s="55">
        <v>67889111.879999995</v>
      </c>
      <c r="I146" s="2"/>
    </row>
    <row r="147" spans="1:9" ht="25.5" outlineLevel="4" x14ac:dyDescent="0.25">
      <c r="A147" s="57" t="s">
        <v>962</v>
      </c>
      <c r="B147" s="56" t="s">
        <v>1006</v>
      </c>
      <c r="C147" s="56" t="s">
        <v>691</v>
      </c>
      <c r="D147" s="56" t="s">
        <v>1242</v>
      </c>
      <c r="E147" s="56" t="s">
        <v>960</v>
      </c>
      <c r="F147" s="55">
        <v>16516</v>
      </c>
      <c r="G147" s="55">
        <v>16516</v>
      </c>
      <c r="H147" s="55">
        <v>16516</v>
      </c>
      <c r="I147" s="2"/>
    </row>
    <row r="148" spans="1:9" ht="51" outlineLevel="4" x14ac:dyDescent="0.25">
      <c r="A148" s="57" t="s">
        <v>954</v>
      </c>
      <c r="B148" s="56" t="s">
        <v>1006</v>
      </c>
      <c r="C148" s="56" t="s">
        <v>691</v>
      </c>
      <c r="D148" s="56" t="s">
        <v>1242</v>
      </c>
      <c r="E148" s="56" t="s">
        <v>953</v>
      </c>
      <c r="F148" s="55">
        <f>18936421.31+1000000</f>
        <v>19936421.309999999</v>
      </c>
      <c r="G148" s="55">
        <v>18936421.309999999</v>
      </c>
      <c r="H148" s="55">
        <v>18936421.309999999</v>
      </c>
      <c r="I148" s="2"/>
    </row>
    <row r="149" spans="1:9" ht="38.25" outlineLevel="3" x14ac:dyDescent="0.25">
      <c r="A149" s="57" t="s">
        <v>643</v>
      </c>
      <c r="B149" s="56" t="s">
        <v>1006</v>
      </c>
      <c r="C149" s="56" t="s">
        <v>691</v>
      </c>
      <c r="D149" s="56" t="s">
        <v>1242</v>
      </c>
      <c r="E149" s="56" t="s">
        <v>642</v>
      </c>
      <c r="F149" s="55">
        <v>5852321.8899999997</v>
      </c>
      <c r="G149" s="55">
        <v>5852321.8899999997</v>
      </c>
      <c r="H149" s="55">
        <v>5816743.5899999999</v>
      </c>
      <c r="I149" s="2"/>
    </row>
    <row r="150" spans="1:9" outlineLevel="4" x14ac:dyDescent="0.25">
      <c r="A150" s="57" t="s">
        <v>641</v>
      </c>
      <c r="B150" s="56" t="s">
        <v>1006</v>
      </c>
      <c r="C150" s="56" t="s">
        <v>691</v>
      </c>
      <c r="D150" s="56" t="s">
        <v>1242</v>
      </c>
      <c r="E150" s="56" t="s">
        <v>638</v>
      </c>
      <c r="F150" s="55">
        <v>5474012.9699999997</v>
      </c>
      <c r="G150" s="55">
        <v>5474012.9699999997</v>
      </c>
      <c r="H150" s="55">
        <v>5464711.04</v>
      </c>
      <c r="I150" s="2"/>
    </row>
    <row r="151" spans="1:9" outlineLevel="4" x14ac:dyDescent="0.25">
      <c r="A151" s="57" t="s">
        <v>681</v>
      </c>
      <c r="B151" s="56" t="s">
        <v>1006</v>
      </c>
      <c r="C151" s="56" t="s">
        <v>691</v>
      </c>
      <c r="D151" s="56" t="s">
        <v>1242</v>
      </c>
      <c r="E151" s="56" t="s">
        <v>680</v>
      </c>
      <c r="F151" s="55">
        <v>378308.92</v>
      </c>
      <c r="G151" s="55">
        <v>378308.92</v>
      </c>
      <c r="H151" s="55">
        <v>352032.55</v>
      </c>
      <c r="I151" s="2"/>
    </row>
    <row r="152" spans="1:9" outlineLevel="3" x14ac:dyDescent="0.25">
      <c r="A152" s="57" t="s">
        <v>657</v>
      </c>
      <c r="B152" s="56" t="s">
        <v>1006</v>
      </c>
      <c r="C152" s="56" t="s">
        <v>691</v>
      </c>
      <c r="D152" s="56" t="s">
        <v>1242</v>
      </c>
      <c r="E152" s="56" t="s">
        <v>656</v>
      </c>
      <c r="F152" s="55">
        <v>30414</v>
      </c>
      <c r="G152" s="55">
        <v>30414</v>
      </c>
      <c r="H152" s="55">
        <v>30414</v>
      </c>
      <c r="I152" s="2"/>
    </row>
    <row r="153" spans="1:9" ht="25.5" outlineLevel="4" x14ac:dyDescent="0.25">
      <c r="A153" s="57" t="s">
        <v>1070</v>
      </c>
      <c r="B153" s="56" t="s">
        <v>1006</v>
      </c>
      <c r="C153" s="56" t="s">
        <v>691</v>
      </c>
      <c r="D153" s="56" t="s">
        <v>1242</v>
      </c>
      <c r="E153" s="56" t="s">
        <v>1069</v>
      </c>
      <c r="F153" s="55">
        <v>30414</v>
      </c>
      <c r="G153" s="55">
        <v>30414</v>
      </c>
      <c r="H153" s="55">
        <v>30414</v>
      </c>
      <c r="I153" s="2"/>
    </row>
    <row r="154" spans="1:9" ht="63.75" outlineLevel="2" x14ac:dyDescent="0.25">
      <c r="A154" s="57" t="s">
        <v>747</v>
      </c>
      <c r="B154" s="56" t="s">
        <v>1006</v>
      </c>
      <c r="C154" s="56" t="s">
        <v>691</v>
      </c>
      <c r="D154" s="56" t="s">
        <v>1241</v>
      </c>
      <c r="E154" s="56" t="s">
        <v>616</v>
      </c>
      <c r="F154" s="55">
        <v>111700</v>
      </c>
      <c r="G154" s="55">
        <v>111700</v>
      </c>
      <c r="H154" s="55">
        <v>111533.69</v>
      </c>
      <c r="I154" s="2"/>
    </row>
    <row r="155" spans="1:9" ht="76.5" outlineLevel="3" x14ac:dyDescent="0.25">
      <c r="A155" s="57" t="s">
        <v>958</v>
      </c>
      <c r="B155" s="56" t="s">
        <v>1006</v>
      </c>
      <c r="C155" s="56" t="s">
        <v>691</v>
      </c>
      <c r="D155" s="56" t="s">
        <v>1241</v>
      </c>
      <c r="E155" s="56" t="s">
        <v>957</v>
      </c>
      <c r="F155" s="55">
        <v>111700</v>
      </c>
      <c r="G155" s="55">
        <v>111700</v>
      </c>
      <c r="H155" s="55">
        <v>111533.69</v>
      </c>
      <c r="I155" s="2"/>
    </row>
    <row r="156" spans="1:9" ht="25.5" outlineLevel="4" x14ac:dyDescent="0.25">
      <c r="A156" s="57" t="s">
        <v>962</v>
      </c>
      <c r="B156" s="56" t="s">
        <v>1006</v>
      </c>
      <c r="C156" s="56" t="s">
        <v>691</v>
      </c>
      <c r="D156" s="56" t="s">
        <v>1241</v>
      </c>
      <c r="E156" s="56" t="s">
        <v>960</v>
      </c>
      <c r="F156" s="55">
        <v>101700</v>
      </c>
      <c r="G156" s="55">
        <v>101700</v>
      </c>
      <c r="H156" s="55">
        <v>101640.95</v>
      </c>
      <c r="I156" s="2"/>
    </row>
    <row r="157" spans="1:9" ht="51" outlineLevel="4" x14ac:dyDescent="0.25">
      <c r="A157" s="57" t="s">
        <v>954</v>
      </c>
      <c r="B157" s="56" t="s">
        <v>1006</v>
      </c>
      <c r="C157" s="56" t="s">
        <v>691</v>
      </c>
      <c r="D157" s="56" t="s">
        <v>1241</v>
      </c>
      <c r="E157" s="56" t="s">
        <v>953</v>
      </c>
      <c r="F157" s="55">
        <v>10000</v>
      </c>
      <c r="G157" s="55">
        <v>10000</v>
      </c>
      <c r="H157" s="55">
        <v>9892.74</v>
      </c>
      <c r="I157" s="2"/>
    </row>
    <row r="158" spans="1:9" ht="25.5" outlineLevel="2" x14ac:dyDescent="0.25">
      <c r="A158" s="57" t="s">
        <v>1240</v>
      </c>
      <c r="B158" s="56" t="s">
        <v>1006</v>
      </c>
      <c r="C158" s="56" t="s">
        <v>691</v>
      </c>
      <c r="D158" s="56" t="s">
        <v>1239</v>
      </c>
      <c r="E158" s="56" t="s">
        <v>616</v>
      </c>
      <c r="F158" s="55">
        <v>6630695.1799999997</v>
      </c>
      <c r="G158" s="55">
        <v>6630695.1799999997</v>
      </c>
      <c r="H158" s="55">
        <v>6585338.5599999996</v>
      </c>
      <c r="I158" s="2"/>
    </row>
    <row r="159" spans="1:9" ht="76.5" outlineLevel="3" x14ac:dyDescent="0.25">
      <c r="A159" s="57" t="s">
        <v>958</v>
      </c>
      <c r="B159" s="56" t="s">
        <v>1006</v>
      </c>
      <c r="C159" s="56" t="s">
        <v>691</v>
      </c>
      <c r="D159" s="56" t="s">
        <v>1239</v>
      </c>
      <c r="E159" s="56" t="s">
        <v>957</v>
      </c>
      <c r="F159" s="55">
        <v>4784121.47</v>
      </c>
      <c r="G159" s="55">
        <v>4784121.47</v>
      </c>
      <c r="H159" s="55">
        <v>4783757.5599999996</v>
      </c>
      <c r="I159" s="2"/>
    </row>
    <row r="160" spans="1:9" outlineLevel="4" x14ac:dyDescent="0.25">
      <c r="A160" s="57" t="s">
        <v>956</v>
      </c>
      <c r="B160" s="56" t="s">
        <v>1006</v>
      </c>
      <c r="C160" s="56" t="s">
        <v>691</v>
      </c>
      <c r="D160" s="56" t="s">
        <v>1239</v>
      </c>
      <c r="E160" s="56" t="s">
        <v>955</v>
      </c>
      <c r="F160" s="55">
        <v>3685030.06</v>
      </c>
      <c r="G160" s="55">
        <v>3685030.06</v>
      </c>
      <c r="H160" s="55">
        <v>3684666.15</v>
      </c>
      <c r="I160" s="2"/>
    </row>
    <row r="161" spans="1:9" ht="51" outlineLevel="4" x14ac:dyDescent="0.25">
      <c r="A161" s="57" t="s">
        <v>954</v>
      </c>
      <c r="B161" s="56" t="s">
        <v>1006</v>
      </c>
      <c r="C161" s="56" t="s">
        <v>691</v>
      </c>
      <c r="D161" s="56" t="s">
        <v>1239</v>
      </c>
      <c r="E161" s="56" t="s">
        <v>953</v>
      </c>
      <c r="F161" s="55">
        <v>1099091.4099999999</v>
      </c>
      <c r="G161" s="55">
        <v>1099091.4099999999</v>
      </c>
      <c r="H161" s="55">
        <v>1099091.4099999999</v>
      </c>
      <c r="I161" s="2"/>
    </row>
    <row r="162" spans="1:9" ht="38.25" outlineLevel="3" x14ac:dyDescent="0.25">
      <c r="A162" s="57" t="s">
        <v>643</v>
      </c>
      <c r="B162" s="56" t="s">
        <v>1006</v>
      </c>
      <c r="C162" s="56" t="s">
        <v>691</v>
      </c>
      <c r="D162" s="56" t="s">
        <v>1239</v>
      </c>
      <c r="E162" s="56" t="s">
        <v>642</v>
      </c>
      <c r="F162" s="55">
        <v>1846573.71</v>
      </c>
      <c r="G162" s="55">
        <v>1846573.71</v>
      </c>
      <c r="H162" s="55">
        <v>1801581</v>
      </c>
      <c r="I162" s="2"/>
    </row>
    <row r="163" spans="1:9" outlineLevel="4" x14ac:dyDescent="0.25">
      <c r="A163" s="57" t="s">
        <v>641</v>
      </c>
      <c r="B163" s="56" t="s">
        <v>1006</v>
      </c>
      <c r="C163" s="56" t="s">
        <v>691</v>
      </c>
      <c r="D163" s="56" t="s">
        <v>1239</v>
      </c>
      <c r="E163" s="56" t="s">
        <v>638</v>
      </c>
      <c r="F163" s="55">
        <v>1846573.71</v>
      </c>
      <c r="G163" s="55">
        <v>1846573.71</v>
      </c>
      <c r="H163" s="55">
        <v>1801581</v>
      </c>
      <c r="I163" s="2"/>
    </row>
    <row r="164" spans="1:9" ht="63.75" outlineLevel="2" x14ac:dyDescent="0.25">
      <c r="A164" s="57" t="s">
        <v>747</v>
      </c>
      <c r="B164" s="56" t="s">
        <v>1006</v>
      </c>
      <c r="C164" s="56" t="s">
        <v>691</v>
      </c>
      <c r="D164" s="56" t="s">
        <v>1238</v>
      </c>
      <c r="E164" s="56" t="s">
        <v>616</v>
      </c>
      <c r="F164" s="55">
        <f>889259-29259</f>
        <v>860000</v>
      </c>
      <c r="G164" s="55">
        <v>889259</v>
      </c>
      <c r="H164" s="55">
        <v>860810.75</v>
      </c>
      <c r="I164" s="2"/>
    </row>
    <row r="165" spans="1:9" ht="76.5" outlineLevel="3" x14ac:dyDescent="0.25">
      <c r="A165" s="57" t="s">
        <v>958</v>
      </c>
      <c r="B165" s="56" t="s">
        <v>1006</v>
      </c>
      <c r="C165" s="56" t="s">
        <v>691</v>
      </c>
      <c r="D165" s="56" t="s">
        <v>1238</v>
      </c>
      <c r="E165" s="56" t="s">
        <v>957</v>
      </c>
      <c r="F165" s="55">
        <f>889259-29259</f>
        <v>860000</v>
      </c>
      <c r="G165" s="55">
        <v>889259</v>
      </c>
      <c r="H165" s="55">
        <v>860810.75</v>
      </c>
      <c r="I165" s="2"/>
    </row>
    <row r="166" spans="1:9" ht="25.5" outlineLevel="4" x14ac:dyDescent="0.25">
      <c r="A166" s="57" t="s">
        <v>962</v>
      </c>
      <c r="B166" s="56" t="s">
        <v>1006</v>
      </c>
      <c r="C166" s="56" t="s">
        <v>691</v>
      </c>
      <c r="D166" s="56" t="s">
        <v>1238</v>
      </c>
      <c r="E166" s="56" t="s">
        <v>960</v>
      </c>
      <c r="F166" s="55">
        <f>869259-29259</f>
        <v>840000</v>
      </c>
      <c r="G166" s="55">
        <v>869259</v>
      </c>
      <c r="H166" s="55">
        <v>850990.91</v>
      </c>
      <c r="I166" s="2"/>
    </row>
    <row r="167" spans="1:9" ht="51" outlineLevel="4" x14ac:dyDescent="0.25">
      <c r="A167" s="57" t="s">
        <v>954</v>
      </c>
      <c r="B167" s="56" t="s">
        <v>1006</v>
      </c>
      <c r="C167" s="56" t="s">
        <v>691</v>
      </c>
      <c r="D167" s="56" t="s">
        <v>1238</v>
      </c>
      <c r="E167" s="56" t="s">
        <v>953</v>
      </c>
      <c r="F167" s="55">
        <v>20000</v>
      </c>
      <c r="G167" s="55">
        <v>20000</v>
      </c>
      <c r="H167" s="55">
        <v>9819.84</v>
      </c>
      <c r="I167" s="2"/>
    </row>
    <row r="168" spans="1:9" ht="25.5" outlineLevel="2" x14ac:dyDescent="0.25">
      <c r="A168" s="57" t="s">
        <v>1237</v>
      </c>
      <c r="B168" s="56" t="s">
        <v>1006</v>
      </c>
      <c r="C168" s="56" t="s">
        <v>691</v>
      </c>
      <c r="D168" s="56" t="s">
        <v>1236</v>
      </c>
      <c r="E168" s="56" t="s">
        <v>616</v>
      </c>
      <c r="F168" s="55">
        <v>98928383.129999995</v>
      </c>
      <c r="G168" s="55">
        <v>98928383.129999995</v>
      </c>
      <c r="H168" s="55">
        <v>98660377.439999998</v>
      </c>
      <c r="I168" s="2"/>
    </row>
    <row r="169" spans="1:9" ht="76.5" outlineLevel="3" x14ac:dyDescent="0.25">
      <c r="A169" s="57" t="s">
        <v>958</v>
      </c>
      <c r="B169" s="56" t="s">
        <v>1006</v>
      </c>
      <c r="C169" s="56" t="s">
        <v>691</v>
      </c>
      <c r="D169" s="56" t="s">
        <v>1236</v>
      </c>
      <c r="E169" s="56" t="s">
        <v>957</v>
      </c>
      <c r="F169" s="55">
        <v>98770397.340000004</v>
      </c>
      <c r="G169" s="55">
        <v>98770397.340000004</v>
      </c>
      <c r="H169" s="55">
        <v>98509709.359999999</v>
      </c>
      <c r="I169" s="2"/>
    </row>
    <row r="170" spans="1:9" outlineLevel="4" x14ac:dyDescent="0.25">
      <c r="A170" s="57" t="s">
        <v>956</v>
      </c>
      <c r="B170" s="56" t="s">
        <v>1006</v>
      </c>
      <c r="C170" s="56" t="s">
        <v>691</v>
      </c>
      <c r="D170" s="56" t="s">
        <v>1236</v>
      </c>
      <c r="E170" s="56" t="s">
        <v>955</v>
      </c>
      <c r="F170" s="55">
        <v>75929264.790000007</v>
      </c>
      <c r="G170" s="55">
        <v>75929264.790000007</v>
      </c>
      <c r="H170" s="55">
        <v>75856346.920000002</v>
      </c>
      <c r="I170" s="2"/>
    </row>
    <row r="171" spans="1:9" ht="51" outlineLevel="4" x14ac:dyDescent="0.25">
      <c r="A171" s="57" t="s">
        <v>954</v>
      </c>
      <c r="B171" s="56" t="s">
        <v>1006</v>
      </c>
      <c r="C171" s="56" t="s">
        <v>691</v>
      </c>
      <c r="D171" s="56" t="s">
        <v>1236</v>
      </c>
      <c r="E171" s="56" t="s">
        <v>953</v>
      </c>
      <c r="F171" s="55">
        <v>22841132.550000001</v>
      </c>
      <c r="G171" s="55">
        <v>22841132.550000001</v>
      </c>
      <c r="H171" s="55">
        <v>22653362.440000001</v>
      </c>
      <c r="I171" s="2"/>
    </row>
    <row r="172" spans="1:9" outlineLevel="3" x14ac:dyDescent="0.25">
      <c r="A172" s="57" t="s">
        <v>657</v>
      </c>
      <c r="B172" s="56" t="s">
        <v>1006</v>
      </c>
      <c r="C172" s="56" t="s">
        <v>691</v>
      </c>
      <c r="D172" s="56" t="s">
        <v>1236</v>
      </c>
      <c r="E172" s="56" t="s">
        <v>656</v>
      </c>
      <c r="F172" s="55">
        <v>157985.79</v>
      </c>
      <c r="G172" s="55">
        <v>157985.79</v>
      </c>
      <c r="H172" s="55">
        <v>150668.07999999999</v>
      </c>
      <c r="I172" s="2"/>
    </row>
    <row r="173" spans="1:9" ht="38.25" outlineLevel="4" x14ac:dyDescent="0.25">
      <c r="A173" s="57" t="s">
        <v>679</v>
      </c>
      <c r="B173" s="56" t="s">
        <v>1006</v>
      </c>
      <c r="C173" s="56" t="s">
        <v>691</v>
      </c>
      <c r="D173" s="56" t="s">
        <v>1236</v>
      </c>
      <c r="E173" s="56" t="s">
        <v>677</v>
      </c>
      <c r="F173" s="55">
        <v>26668.79</v>
      </c>
      <c r="G173" s="55">
        <v>26668.79</v>
      </c>
      <c r="H173" s="55">
        <v>20000</v>
      </c>
      <c r="I173" s="2"/>
    </row>
    <row r="174" spans="1:9" ht="25.5" outlineLevel="4" x14ac:dyDescent="0.25">
      <c r="A174" s="57" t="s">
        <v>1070</v>
      </c>
      <c r="B174" s="56" t="s">
        <v>1006</v>
      </c>
      <c r="C174" s="56" t="s">
        <v>691</v>
      </c>
      <c r="D174" s="56" t="s">
        <v>1236</v>
      </c>
      <c r="E174" s="56" t="s">
        <v>1069</v>
      </c>
      <c r="F174" s="55">
        <v>130017</v>
      </c>
      <c r="G174" s="55">
        <v>130017</v>
      </c>
      <c r="H174" s="55">
        <v>130017</v>
      </c>
      <c r="I174" s="2"/>
    </row>
    <row r="175" spans="1:9" outlineLevel="4" x14ac:dyDescent="0.25">
      <c r="A175" s="57" t="s">
        <v>687</v>
      </c>
      <c r="B175" s="56" t="s">
        <v>1006</v>
      </c>
      <c r="C175" s="56" t="s">
        <v>691</v>
      </c>
      <c r="D175" s="56" t="s">
        <v>1236</v>
      </c>
      <c r="E175" s="56" t="s">
        <v>684</v>
      </c>
      <c r="F175" s="55">
        <v>1300</v>
      </c>
      <c r="G175" s="55">
        <v>1300</v>
      </c>
      <c r="H175" s="55">
        <v>651.08000000000004</v>
      </c>
      <c r="I175" s="2"/>
    </row>
    <row r="176" spans="1:9" ht="38.25" outlineLevel="2" x14ac:dyDescent="0.25">
      <c r="A176" s="57" t="s">
        <v>1235</v>
      </c>
      <c r="B176" s="56" t="s">
        <v>1006</v>
      </c>
      <c r="C176" s="56" t="s">
        <v>691</v>
      </c>
      <c r="D176" s="56" t="s">
        <v>1234</v>
      </c>
      <c r="E176" s="56" t="s">
        <v>616</v>
      </c>
      <c r="F176" s="55">
        <v>39485180.740000002</v>
      </c>
      <c r="G176" s="55">
        <v>39485180.740000002</v>
      </c>
      <c r="H176" s="55">
        <v>36922184.950000003</v>
      </c>
      <c r="I176" s="2"/>
    </row>
    <row r="177" spans="1:9" ht="76.5" outlineLevel="3" x14ac:dyDescent="0.25">
      <c r="A177" s="57" t="s">
        <v>958</v>
      </c>
      <c r="B177" s="56" t="s">
        <v>1006</v>
      </c>
      <c r="C177" s="56" t="s">
        <v>691</v>
      </c>
      <c r="D177" s="56" t="s">
        <v>1234</v>
      </c>
      <c r="E177" s="56" t="s">
        <v>957</v>
      </c>
      <c r="F177" s="55">
        <v>221366.67</v>
      </c>
      <c r="G177" s="55">
        <v>221366.67</v>
      </c>
      <c r="H177" s="55">
        <v>221015</v>
      </c>
      <c r="I177" s="2"/>
    </row>
    <row r="178" spans="1:9" ht="25.5" outlineLevel="4" x14ac:dyDescent="0.25">
      <c r="A178" s="57" t="s">
        <v>962</v>
      </c>
      <c r="B178" s="56" t="s">
        <v>1006</v>
      </c>
      <c r="C178" s="56" t="s">
        <v>691</v>
      </c>
      <c r="D178" s="56" t="s">
        <v>1234</v>
      </c>
      <c r="E178" s="56" t="s">
        <v>960</v>
      </c>
      <c r="F178" s="55">
        <v>221366.67</v>
      </c>
      <c r="G178" s="55">
        <v>221366.67</v>
      </c>
      <c r="H178" s="55">
        <v>221015</v>
      </c>
      <c r="I178" s="2"/>
    </row>
    <row r="179" spans="1:9" ht="38.25" outlineLevel="3" x14ac:dyDescent="0.25">
      <c r="A179" s="57" t="s">
        <v>643</v>
      </c>
      <c r="B179" s="56" t="s">
        <v>1006</v>
      </c>
      <c r="C179" s="56" t="s">
        <v>691</v>
      </c>
      <c r="D179" s="56" t="s">
        <v>1234</v>
      </c>
      <c r="E179" s="56" t="s">
        <v>642</v>
      </c>
      <c r="F179" s="55">
        <v>37998109.390000001</v>
      </c>
      <c r="G179" s="55">
        <v>37998109.390000001</v>
      </c>
      <c r="H179" s="55">
        <v>35445703.270000003</v>
      </c>
      <c r="I179" s="2"/>
    </row>
    <row r="180" spans="1:9" outlineLevel="4" x14ac:dyDescent="0.25">
      <c r="A180" s="57" t="s">
        <v>641</v>
      </c>
      <c r="B180" s="56" t="s">
        <v>1006</v>
      </c>
      <c r="C180" s="56" t="s">
        <v>691</v>
      </c>
      <c r="D180" s="56" t="s">
        <v>1234</v>
      </c>
      <c r="E180" s="56" t="s">
        <v>638</v>
      </c>
      <c r="F180" s="55">
        <f>34854177.67+31906.53</f>
        <v>34886084.200000003</v>
      </c>
      <c r="G180" s="55">
        <v>34854177.670000002</v>
      </c>
      <c r="H180" s="55">
        <v>32578885</v>
      </c>
      <c r="I180" s="2"/>
    </row>
    <row r="181" spans="1:9" outlineLevel="4" x14ac:dyDescent="0.25">
      <c r="A181" s="57" t="s">
        <v>681</v>
      </c>
      <c r="B181" s="56" t="s">
        <v>1006</v>
      </c>
      <c r="C181" s="56" t="s">
        <v>691</v>
      </c>
      <c r="D181" s="56" t="s">
        <v>1234</v>
      </c>
      <c r="E181" s="56" t="s">
        <v>680</v>
      </c>
      <c r="F181" s="55">
        <f>3143931.72-31906.53</f>
        <v>3112025.1900000004</v>
      </c>
      <c r="G181" s="55">
        <v>3143931.72</v>
      </c>
      <c r="H181" s="55">
        <v>2866818.27</v>
      </c>
      <c r="I181" s="2"/>
    </row>
    <row r="182" spans="1:9" outlineLevel="3" x14ac:dyDescent="0.25">
      <c r="A182" s="57" t="s">
        <v>657</v>
      </c>
      <c r="B182" s="56" t="s">
        <v>1006</v>
      </c>
      <c r="C182" s="56" t="s">
        <v>691</v>
      </c>
      <c r="D182" s="56" t="s">
        <v>1234</v>
      </c>
      <c r="E182" s="56" t="s">
        <v>656</v>
      </c>
      <c r="F182" s="55">
        <v>1265704.68</v>
      </c>
      <c r="G182" s="55">
        <v>1265704.68</v>
      </c>
      <c r="H182" s="55">
        <v>1255466.68</v>
      </c>
      <c r="I182" s="2"/>
    </row>
    <row r="183" spans="1:9" ht="38.25" outlineLevel="4" x14ac:dyDescent="0.25">
      <c r="A183" s="57" t="s">
        <v>679</v>
      </c>
      <c r="B183" s="56" t="s">
        <v>1006</v>
      </c>
      <c r="C183" s="56" t="s">
        <v>691</v>
      </c>
      <c r="D183" s="56" t="s">
        <v>1234</v>
      </c>
      <c r="E183" s="56" t="s">
        <v>677</v>
      </c>
      <c r="F183" s="55">
        <v>798301.68</v>
      </c>
      <c r="G183" s="55">
        <v>798301.68</v>
      </c>
      <c r="H183" s="55">
        <v>798301.68</v>
      </c>
      <c r="I183" s="2"/>
    </row>
    <row r="184" spans="1:9" outlineLevel="4" x14ac:dyDescent="0.25">
      <c r="A184" s="57" t="s">
        <v>701</v>
      </c>
      <c r="B184" s="56" t="s">
        <v>1006</v>
      </c>
      <c r="C184" s="56" t="s">
        <v>691</v>
      </c>
      <c r="D184" s="56" t="s">
        <v>1234</v>
      </c>
      <c r="E184" s="56" t="s">
        <v>699</v>
      </c>
      <c r="F184" s="55">
        <v>457403</v>
      </c>
      <c r="G184" s="55">
        <v>457403</v>
      </c>
      <c r="H184" s="55">
        <v>457165</v>
      </c>
      <c r="I184" s="2"/>
    </row>
    <row r="185" spans="1:9" outlineLevel="4" x14ac:dyDescent="0.25">
      <c r="A185" s="57" t="s">
        <v>687</v>
      </c>
      <c r="B185" s="56" t="s">
        <v>1006</v>
      </c>
      <c r="C185" s="56" t="s">
        <v>691</v>
      </c>
      <c r="D185" s="56" t="s">
        <v>1234</v>
      </c>
      <c r="E185" s="56" t="s">
        <v>684</v>
      </c>
      <c r="F185" s="55">
        <v>10000</v>
      </c>
      <c r="G185" s="55">
        <v>10000</v>
      </c>
      <c r="H185" s="55">
        <v>0</v>
      </c>
      <c r="I185" s="2"/>
    </row>
    <row r="186" spans="1:9" ht="25.5" outlineLevel="2" x14ac:dyDescent="0.25">
      <c r="A186" s="57" t="s">
        <v>1233</v>
      </c>
      <c r="B186" s="56" t="s">
        <v>1006</v>
      </c>
      <c r="C186" s="56" t="s">
        <v>691</v>
      </c>
      <c r="D186" s="56" t="s">
        <v>1232</v>
      </c>
      <c r="E186" s="56" t="s">
        <v>616</v>
      </c>
      <c r="F186" s="55">
        <v>300000</v>
      </c>
      <c r="G186" s="55">
        <v>300000</v>
      </c>
      <c r="H186" s="55">
        <v>300000</v>
      </c>
      <c r="I186" s="2"/>
    </row>
    <row r="187" spans="1:9" ht="38.25" outlineLevel="3" x14ac:dyDescent="0.25">
      <c r="A187" s="57" t="s">
        <v>643</v>
      </c>
      <c r="B187" s="56" t="s">
        <v>1006</v>
      </c>
      <c r="C187" s="56" t="s">
        <v>691</v>
      </c>
      <c r="D187" s="56" t="s">
        <v>1232</v>
      </c>
      <c r="E187" s="56" t="s">
        <v>642</v>
      </c>
      <c r="F187" s="55">
        <v>300000</v>
      </c>
      <c r="G187" s="55">
        <v>300000</v>
      </c>
      <c r="H187" s="55">
        <v>300000</v>
      </c>
      <c r="I187" s="2"/>
    </row>
    <row r="188" spans="1:9" outlineLevel="4" x14ac:dyDescent="0.25">
      <c r="A188" s="57" t="s">
        <v>641</v>
      </c>
      <c r="B188" s="56" t="s">
        <v>1006</v>
      </c>
      <c r="C188" s="56" t="s">
        <v>691</v>
      </c>
      <c r="D188" s="56" t="s">
        <v>1232</v>
      </c>
      <c r="E188" s="56" t="s">
        <v>638</v>
      </c>
      <c r="F188" s="55">
        <v>300000</v>
      </c>
      <c r="G188" s="55">
        <v>300000</v>
      </c>
      <c r="H188" s="55">
        <v>300000</v>
      </c>
      <c r="I188" s="2"/>
    </row>
    <row r="189" spans="1:9" ht="63.75" outlineLevel="2" x14ac:dyDescent="0.25">
      <c r="A189" s="57" t="s">
        <v>747</v>
      </c>
      <c r="B189" s="56" t="s">
        <v>1006</v>
      </c>
      <c r="C189" s="56" t="s">
        <v>691</v>
      </c>
      <c r="D189" s="56" t="s">
        <v>1231</v>
      </c>
      <c r="E189" s="56" t="s">
        <v>616</v>
      </c>
      <c r="F189" s="55">
        <v>821426</v>
      </c>
      <c r="G189" s="55">
        <v>821426</v>
      </c>
      <c r="H189" s="55">
        <v>810666.05</v>
      </c>
      <c r="I189" s="2"/>
    </row>
    <row r="190" spans="1:9" ht="76.5" outlineLevel="3" x14ac:dyDescent="0.25">
      <c r="A190" s="57" t="s">
        <v>958</v>
      </c>
      <c r="B190" s="56" t="s">
        <v>1006</v>
      </c>
      <c r="C190" s="56" t="s">
        <v>691</v>
      </c>
      <c r="D190" s="56" t="s">
        <v>1231</v>
      </c>
      <c r="E190" s="56" t="s">
        <v>957</v>
      </c>
      <c r="F190" s="55">
        <v>821426</v>
      </c>
      <c r="G190" s="55">
        <v>821426</v>
      </c>
      <c r="H190" s="55">
        <v>810666.05</v>
      </c>
      <c r="I190" s="2"/>
    </row>
    <row r="191" spans="1:9" ht="25.5" outlineLevel="4" x14ac:dyDescent="0.25">
      <c r="A191" s="57" t="s">
        <v>962</v>
      </c>
      <c r="B191" s="56" t="s">
        <v>1006</v>
      </c>
      <c r="C191" s="56" t="s">
        <v>691</v>
      </c>
      <c r="D191" s="56" t="s">
        <v>1231</v>
      </c>
      <c r="E191" s="56" t="s">
        <v>960</v>
      </c>
      <c r="F191" s="55">
        <v>789126</v>
      </c>
      <c r="G191" s="55">
        <v>789126</v>
      </c>
      <c r="H191" s="55">
        <v>788973.49</v>
      </c>
      <c r="I191" s="2"/>
    </row>
    <row r="192" spans="1:9" ht="51" outlineLevel="4" x14ac:dyDescent="0.25">
      <c r="A192" s="57" t="s">
        <v>954</v>
      </c>
      <c r="B192" s="56" t="s">
        <v>1006</v>
      </c>
      <c r="C192" s="56" t="s">
        <v>691</v>
      </c>
      <c r="D192" s="56" t="s">
        <v>1231</v>
      </c>
      <c r="E192" s="56" t="s">
        <v>953</v>
      </c>
      <c r="F192" s="55">
        <v>32300</v>
      </c>
      <c r="G192" s="55">
        <v>32300</v>
      </c>
      <c r="H192" s="55">
        <v>21692.560000000001</v>
      </c>
      <c r="I192" s="2"/>
    </row>
    <row r="193" spans="1:9" ht="25.5" outlineLevel="2" x14ac:dyDescent="0.25">
      <c r="A193" s="57" t="s">
        <v>1230</v>
      </c>
      <c r="B193" s="56" t="s">
        <v>1006</v>
      </c>
      <c r="C193" s="56" t="s">
        <v>691</v>
      </c>
      <c r="D193" s="56" t="s">
        <v>1229</v>
      </c>
      <c r="E193" s="56" t="s">
        <v>616</v>
      </c>
      <c r="F193" s="55">
        <v>120364702.43000001</v>
      </c>
      <c r="G193" s="55">
        <v>120364702.43000001</v>
      </c>
      <c r="H193" s="55">
        <v>108815954.93000001</v>
      </c>
      <c r="I193" s="2"/>
    </row>
    <row r="194" spans="1:9" ht="76.5" outlineLevel="3" x14ac:dyDescent="0.25">
      <c r="A194" s="57" t="s">
        <v>958</v>
      </c>
      <c r="B194" s="56" t="s">
        <v>1006</v>
      </c>
      <c r="C194" s="56" t="s">
        <v>691</v>
      </c>
      <c r="D194" s="56" t="s">
        <v>1229</v>
      </c>
      <c r="E194" s="56" t="s">
        <v>957</v>
      </c>
      <c r="F194" s="55">
        <v>120364702.43000001</v>
      </c>
      <c r="G194" s="55">
        <v>120364702.43000001</v>
      </c>
      <c r="H194" s="55">
        <v>108815954.93000001</v>
      </c>
      <c r="I194" s="2"/>
    </row>
    <row r="195" spans="1:9" outlineLevel="4" x14ac:dyDescent="0.25">
      <c r="A195" s="57" t="s">
        <v>956</v>
      </c>
      <c r="B195" s="56" t="s">
        <v>1006</v>
      </c>
      <c r="C195" s="56" t="s">
        <v>691</v>
      </c>
      <c r="D195" s="56" t="s">
        <v>1229</v>
      </c>
      <c r="E195" s="56" t="s">
        <v>955</v>
      </c>
      <c r="F195" s="55">
        <v>92363649.689999998</v>
      </c>
      <c r="G195" s="55">
        <v>92363649.689999998</v>
      </c>
      <c r="H195" s="55">
        <v>83526556.530000001</v>
      </c>
      <c r="I195" s="2"/>
    </row>
    <row r="196" spans="1:9" ht="25.5" outlineLevel="4" x14ac:dyDescent="0.25">
      <c r="A196" s="57" t="s">
        <v>962</v>
      </c>
      <c r="B196" s="56" t="s">
        <v>1006</v>
      </c>
      <c r="C196" s="56" t="s">
        <v>691</v>
      </c>
      <c r="D196" s="56" t="s">
        <v>1229</v>
      </c>
      <c r="E196" s="56" t="s">
        <v>960</v>
      </c>
      <c r="F196" s="55">
        <v>101066.67</v>
      </c>
      <c r="G196" s="55">
        <v>101066.67</v>
      </c>
      <c r="H196" s="55">
        <v>101010</v>
      </c>
      <c r="I196" s="2"/>
    </row>
    <row r="197" spans="1:9" ht="51" outlineLevel="4" x14ac:dyDescent="0.25">
      <c r="A197" s="57" t="s">
        <v>954</v>
      </c>
      <c r="B197" s="56" t="s">
        <v>1006</v>
      </c>
      <c r="C197" s="56" t="s">
        <v>691</v>
      </c>
      <c r="D197" s="56" t="s">
        <v>1229</v>
      </c>
      <c r="E197" s="56" t="s">
        <v>953</v>
      </c>
      <c r="F197" s="55">
        <v>27899986.07</v>
      </c>
      <c r="G197" s="55">
        <v>27899986.07</v>
      </c>
      <c r="H197" s="55">
        <v>25188388.399999999</v>
      </c>
      <c r="I197" s="2"/>
    </row>
    <row r="198" spans="1:9" ht="38.25" outlineLevel="2" x14ac:dyDescent="0.25">
      <c r="A198" s="57" t="s">
        <v>1228</v>
      </c>
      <c r="B198" s="56" t="s">
        <v>1006</v>
      </c>
      <c r="C198" s="56" t="s">
        <v>691</v>
      </c>
      <c r="D198" s="56" t="s">
        <v>1227</v>
      </c>
      <c r="E198" s="56" t="s">
        <v>616</v>
      </c>
      <c r="F198" s="55">
        <v>17687117.920000002</v>
      </c>
      <c r="G198" s="55">
        <v>17687117.920000002</v>
      </c>
      <c r="H198" s="55">
        <v>17259878.670000002</v>
      </c>
      <c r="I198" s="2"/>
    </row>
    <row r="199" spans="1:9" ht="38.25" outlineLevel="3" x14ac:dyDescent="0.25">
      <c r="A199" s="57" t="s">
        <v>643</v>
      </c>
      <c r="B199" s="56" t="s">
        <v>1006</v>
      </c>
      <c r="C199" s="56" t="s">
        <v>691</v>
      </c>
      <c r="D199" s="56" t="s">
        <v>1227</v>
      </c>
      <c r="E199" s="56" t="s">
        <v>642</v>
      </c>
      <c r="F199" s="55">
        <v>16874036.539999999</v>
      </c>
      <c r="G199" s="55">
        <v>16874036.539999999</v>
      </c>
      <c r="H199" s="55">
        <v>16446797.289999999</v>
      </c>
      <c r="I199" s="2"/>
    </row>
    <row r="200" spans="1:9" outlineLevel="4" x14ac:dyDescent="0.25">
      <c r="A200" s="57" t="s">
        <v>641</v>
      </c>
      <c r="B200" s="56" t="s">
        <v>1006</v>
      </c>
      <c r="C200" s="56" t="s">
        <v>691</v>
      </c>
      <c r="D200" s="56" t="s">
        <v>1227</v>
      </c>
      <c r="E200" s="56" t="s">
        <v>638</v>
      </c>
      <c r="F200" s="55">
        <v>16874036.539999999</v>
      </c>
      <c r="G200" s="55">
        <v>16874036.539999999</v>
      </c>
      <c r="H200" s="55">
        <v>16446797.289999999</v>
      </c>
      <c r="I200" s="2"/>
    </row>
    <row r="201" spans="1:9" outlineLevel="3" x14ac:dyDescent="0.25">
      <c r="A201" s="57" t="s">
        <v>657</v>
      </c>
      <c r="B201" s="56" t="s">
        <v>1006</v>
      </c>
      <c r="C201" s="56" t="s">
        <v>691</v>
      </c>
      <c r="D201" s="56" t="s">
        <v>1227</v>
      </c>
      <c r="E201" s="56" t="s">
        <v>656</v>
      </c>
      <c r="F201" s="55">
        <v>813081.38</v>
      </c>
      <c r="G201" s="55">
        <v>813081.38</v>
      </c>
      <c r="H201" s="55">
        <v>813081.38</v>
      </c>
      <c r="I201" s="2"/>
    </row>
    <row r="202" spans="1:9" ht="38.25" outlineLevel="4" x14ac:dyDescent="0.25">
      <c r="A202" s="57" t="s">
        <v>679</v>
      </c>
      <c r="B202" s="56" t="s">
        <v>1006</v>
      </c>
      <c r="C202" s="56" t="s">
        <v>691</v>
      </c>
      <c r="D202" s="56" t="s">
        <v>1227</v>
      </c>
      <c r="E202" s="56" t="s">
        <v>677</v>
      </c>
      <c r="F202" s="55">
        <v>663081.38</v>
      </c>
      <c r="G202" s="55">
        <v>663081.38</v>
      </c>
      <c r="H202" s="55">
        <v>663081.38</v>
      </c>
      <c r="I202" s="2"/>
    </row>
    <row r="203" spans="1:9" outlineLevel="4" x14ac:dyDescent="0.25">
      <c r="A203" s="57" t="s">
        <v>687</v>
      </c>
      <c r="B203" s="56" t="s">
        <v>1006</v>
      </c>
      <c r="C203" s="56" t="s">
        <v>691</v>
      </c>
      <c r="D203" s="56" t="s">
        <v>1227</v>
      </c>
      <c r="E203" s="56" t="s">
        <v>684</v>
      </c>
      <c r="F203" s="55">
        <v>150000</v>
      </c>
      <c r="G203" s="55">
        <v>150000</v>
      </c>
      <c r="H203" s="55">
        <v>150000</v>
      </c>
      <c r="I203" s="2"/>
    </row>
    <row r="204" spans="1:9" ht="38.25" outlineLevel="2" x14ac:dyDescent="0.25">
      <c r="A204" s="57" t="s">
        <v>1226</v>
      </c>
      <c r="B204" s="56" t="s">
        <v>1006</v>
      </c>
      <c r="C204" s="56" t="s">
        <v>691</v>
      </c>
      <c r="D204" s="56" t="s">
        <v>1225</v>
      </c>
      <c r="E204" s="56" t="s">
        <v>616</v>
      </c>
      <c r="F204" s="55">
        <v>130000</v>
      </c>
      <c r="G204" s="55">
        <v>130000</v>
      </c>
      <c r="H204" s="55">
        <v>130000</v>
      </c>
      <c r="I204" s="2"/>
    </row>
    <row r="205" spans="1:9" ht="38.25" outlineLevel="3" x14ac:dyDescent="0.25">
      <c r="A205" s="57" t="s">
        <v>643</v>
      </c>
      <c r="B205" s="56" t="s">
        <v>1006</v>
      </c>
      <c r="C205" s="56" t="s">
        <v>691</v>
      </c>
      <c r="D205" s="56" t="s">
        <v>1225</v>
      </c>
      <c r="E205" s="56" t="s">
        <v>642</v>
      </c>
      <c r="F205" s="55">
        <v>130000</v>
      </c>
      <c r="G205" s="55">
        <v>130000</v>
      </c>
      <c r="H205" s="55">
        <v>130000</v>
      </c>
      <c r="I205" s="2"/>
    </row>
    <row r="206" spans="1:9" outlineLevel="4" x14ac:dyDescent="0.25">
      <c r="A206" s="57" t="s">
        <v>641</v>
      </c>
      <c r="B206" s="56" t="s">
        <v>1006</v>
      </c>
      <c r="C206" s="56" t="s">
        <v>691</v>
      </c>
      <c r="D206" s="56" t="s">
        <v>1225</v>
      </c>
      <c r="E206" s="56" t="s">
        <v>638</v>
      </c>
      <c r="F206" s="55">
        <v>130000</v>
      </c>
      <c r="G206" s="55">
        <v>130000</v>
      </c>
      <c r="H206" s="55">
        <v>130000</v>
      </c>
      <c r="I206" s="2"/>
    </row>
    <row r="207" spans="1:9" ht="51" outlineLevel="2" x14ac:dyDescent="0.25">
      <c r="A207" s="57" t="s">
        <v>1224</v>
      </c>
      <c r="B207" s="56" t="s">
        <v>1006</v>
      </c>
      <c r="C207" s="56" t="s">
        <v>691</v>
      </c>
      <c r="D207" s="56" t="s">
        <v>1223</v>
      </c>
      <c r="E207" s="56" t="s">
        <v>616</v>
      </c>
      <c r="F207" s="55">
        <v>0</v>
      </c>
      <c r="G207" s="55">
        <v>0</v>
      </c>
      <c r="H207" s="55">
        <v>0</v>
      </c>
      <c r="I207" s="2"/>
    </row>
    <row r="208" spans="1:9" ht="38.25" outlineLevel="3" x14ac:dyDescent="0.25">
      <c r="A208" s="57" t="s">
        <v>643</v>
      </c>
      <c r="B208" s="56" t="s">
        <v>1006</v>
      </c>
      <c r="C208" s="56" t="s">
        <v>691</v>
      </c>
      <c r="D208" s="56" t="s">
        <v>1223</v>
      </c>
      <c r="E208" s="56" t="s">
        <v>642</v>
      </c>
      <c r="F208" s="55">
        <v>0</v>
      </c>
      <c r="G208" s="55">
        <v>0</v>
      </c>
      <c r="H208" s="55">
        <v>0</v>
      </c>
      <c r="I208" s="2"/>
    </row>
    <row r="209" spans="1:9" outlineLevel="4" x14ac:dyDescent="0.25">
      <c r="A209" s="57" t="s">
        <v>641</v>
      </c>
      <c r="B209" s="56" t="s">
        <v>1006</v>
      </c>
      <c r="C209" s="56" t="s">
        <v>691</v>
      </c>
      <c r="D209" s="56" t="s">
        <v>1223</v>
      </c>
      <c r="E209" s="56" t="s">
        <v>638</v>
      </c>
      <c r="F209" s="55">
        <v>0</v>
      </c>
      <c r="G209" s="55">
        <v>0</v>
      </c>
      <c r="H209" s="55">
        <v>0</v>
      </c>
      <c r="I209" s="2"/>
    </row>
    <row r="210" spans="1:9" ht="51" outlineLevel="2" x14ac:dyDescent="0.25">
      <c r="A210" s="57" t="s">
        <v>1222</v>
      </c>
      <c r="B210" s="56" t="s">
        <v>1006</v>
      </c>
      <c r="C210" s="56" t="s">
        <v>691</v>
      </c>
      <c r="D210" s="56" t="s">
        <v>1221</v>
      </c>
      <c r="E210" s="56" t="s">
        <v>616</v>
      </c>
      <c r="F210" s="55">
        <v>0</v>
      </c>
      <c r="G210" s="55">
        <v>0</v>
      </c>
      <c r="H210" s="55">
        <v>0</v>
      </c>
      <c r="I210" s="2"/>
    </row>
    <row r="211" spans="1:9" ht="38.25" outlineLevel="3" x14ac:dyDescent="0.25">
      <c r="A211" s="57" t="s">
        <v>643</v>
      </c>
      <c r="B211" s="56" t="s">
        <v>1006</v>
      </c>
      <c r="C211" s="56" t="s">
        <v>691</v>
      </c>
      <c r="D211" s="56" t="s">
        <v>1221</v>
      </c>
      <c r="E211" s="56" t="s">
        <v>642</v>
      </c>
      <c r="F211" s="55">
        <v>0</v>
      </c>
      <c r="G211" s="55">
        <v>0</v>
      </c>
      <c r="H211" s="55">
        <v>0</v>
      </c>
      <c r="I211" s="2"/>
    </row>
    <row r="212" spans="1:9" outlineLevel="4" x14ac:dyDescent="0.25">
      <c r="A212" s="57" t="s">
        <v>641</v>
      </c>
      <c r="B212" s="56" t="s">
        <v>1006</v>
      </c>
      <c r="C212" s="56" t="s">
        <v>691</v>
      </c>
      <c r="D212" s="56" t="s">
        <v>1221</v>
      </c>
      <c r="E212" s="56" t="s">
        <v>638</v>
      </c>
      <c r="F212" s="55">
        <v>0</v>
      </c>
      <c r="G212" s="55">
        <v>0</v>
      </c>
      <c r="H212" s="55">
        <v>0</v>
      </c>
      <c r="I212" s="2"/>
    </row>
    <row r="213" spans="1:9" outlineLevel="1" x14ac:dyDescent="0.25">
      <c r="A213" s="57" t="s">
        <v>1220</v>
      </c>
      <c r="B213" s="56" t="s">
        <v>1006</v>
      </c>
      <c r="C213" s="56" t="s">
        <v>1218</v>
      </c>
      <c r="D213" s="56" t="s">
        <v>630</v>
      </c>
      <c r="E213" s="56" t="s">
        <v>616</v>
      </c>
      <c r="F213" s="55">
        <v>2919439.41</v>
      </c>
      <c r="G213" s="55">
        <v>2919439.41</v>
      </c>
      <c r="H213" s="55">
        <v>2910077.13</v>
      </c>
      <c r="I213" s="2"/>
    </row>
    <row r="214" spans="1:9" ht="38.25" outlineLevel="2" x14ac:dyDescent="0.25">
      <c r="A214" s="57" t="s">
        <v>1219</v>
      </c>
      <c r="B214" s="56" t="s">
        <v>1006</v>
      </c>
      <c r="C214" s="56" t="s">
        <v>1218</v>
      </c>
      <c r="D214" s="56" t="s">
        <v>1217</v>
      </c>
      <c r="E214" s="56" t="s">
        <v>616</v>
      </c>
      <c r="F214" s="55">
        <v>2919439.41</v>
      </c>
      <c r="G214" s="55">
        <v>2919439.41</v>
      </c>
      <c r="H214" s="55">
        <v>2910077.13</v>
      </c>
      <c r="I214" s="2"/>
    </row>
    <row r="215" spans="1:9" ht="76.5" outlineLevel="3" x14ac:dyDescent="0.25">
      <c r="A215" s="57" t="s">
        <v>958</v>
      </c>
      <c r="B215" s="56" t="s">
        <v>1006</v>
      </c>
      <c r="C215" s="56" t="s">
        <v>1218</v>
      </c>
      <c r="D215" s="56" t="s">
        <v>1217</v>
      </c>
      <c r="E215" s="56" t="s">
        <v>957</v>
      </c>
      <c r="F215" s="55">
        <v>2620645.29</v>
      </c>
      <c r="G215" s="55">
        <v>2620645.29</v>
      </c>
      <c r="H215" s="55">
        <v>2620645.29</v>
      </c>
      <c r="I215" s="2"/>
    </row>
    <row r="216" spans="1:9" ht="25.5" outlineLevel="4" x14ac:dyDescent="0.25">
      <c r="A216" s="57" t="s">
        <v>977</v>
      </c>
      <c r="B216" s="56" t="s">
        <v>1006</v>
      </c>
      <c r="C216" s="56" t="s">
        <v>1218</v>
      </c>
      <c r="D216" s="56" t="s">
        <v>1217</v>
      </c>
      <c r="E216" s="56" t="s">
        <v>976</v>
      </c>
      <c r="F216" s="55">
        <v>1964833.71</v>
      </c>
      <c r="G216" s="55">
        <v>1964833.71</v>
      </c>
      <c r="H216" s="55">
        <v>1964833.71</v>
      </c>
      <c r="I216" s="2"/>
    </row>
    <row r="217" spans="1:9" ht="38.25" outlineLevel="4" x14ac:dyDescent="0.25">
      <c r="A217" s="57" t="s">
        <v>972</v>
      </c>
      <c r="B217" s="56" t="s">
        <v>1006</v>
      </c>
      <c r="C217" s="56" t="s">
        <v>1218</v>
      </c>
      <c r="D217" s="56" t="s">
        <v>1217</v>
      </c>
      <c r="E217" s="56" t="s">
        <v>971</v>
      </c>
      <c r="F217" s="55">
        <v>69187.64</v>
      </c>
      <c r="G217" s="55">
        <v>69187.64</v>
      </c>
      <c r="H217" s="55">
        <v>69187.64</v>
      </c>
      <c r="I217" s="2"/>
    </row>
    <row r="218" spans="1:9" ht="51" outlineLevel="4" x14ac:dyDescent="0.25">
      <c r="A218" s="57" t="s">
        <v>970</v>
      </c>
      <c r="B218" s="56" t="s">
        <v>1006</v>
      </c>
      <c r="C218" s="56" t="s">
        <v>1218</v>
      </c>
      <c r="D218" s="56" t="s">
        <v>1217</v>
      </c>
      <c r="E218" s="56" t="s">
        <v>967</v>
      </c>
      <c r="F218" s="55">
        <v>586623.93999999994</v>
      </c>
      <c r="G218" s="55">
        <v>586623.93999999994</v>
      </c>
      <c r="H218" s="55">
        <v>586623.93999999994</v>
      </c>
      <c r="I218" s="2"/>
    </row>
    <row r="219" spans="1:9" ht="38.25" outlineLevel="3" x14ac:dyDescent="0.25">
      <c r="A219" s="57" t="s">
        <v>643</v>
      </c>
      <c r="B219" s="56" t="s">
        <v>1006</v>
      </c>
      <c r="C219" s="56" t="s">
        <v>1218</v>
      </c>
      <c r="D219" s="56" t="s">
        <v>1217</v>
      </c>
      <c r="E219" s="56" t="s">
        <v>642</v>
      </c>
      <c r="F219" s="55">
        <v>298794.12</v>
      </c>
      <c r="G219" s="55">
        <v>298794.12</v>
      </c>
      <c r="H219" s="55">
        <v>289431.84000000003</v>
      </c>
      <c r="I219" s="2"/>
    </row>
    <row r="220" spans="1:9" outlineLevel="4" x14ac:dyDescent="0.25">
      <c r="A220" s="57" t="s">
        <v>641</v>
      </c>
      <c r="B220" s="56" t="s">
        <v>1006</v>
      </c>
      <c r="C220" s="56" t="s">
        <v>1218</v>
      </c>
      <c r="D220" s="56" t="s">
        <v>1217</v>
      </c>
      <c r="E220" s="56" t="s">
        <v>638</v>
      </c>
      <c r="F220" s="55">
        <v>116783.74</v>
      </c>
      <c r="G220" s="55">
        <v>116783.74</v>
      </c>
      <c r="H220" s="55">
        <v>114730.44</v>
      </c>
      <c r="I220" s="2"/>
    </row>
    <row r="221" spans="1:9" outlineLevel="4" x14ac:dyDescent="0.25">
      <c r="A221" s="57" t="s">
        <v>681</v>
      </c>
      <c r="B221" s="56" t="s">
        <v>1006</v>
      </c>
      <c r="C221" s="56" t="s">
        <v>1218</v>
      </c>
      <c r="D221" s="56" t="s">
        <v>1217</v>
      </c>
      <c r="E221" s="56" t="s">
        <v>680</v>
      </c>
      <c r="F221" s="55">
        <v>182010.38</v>
      </c>
      <c r="G221" s="55">
        <v>182010.38</v>
      </c>
      <c r="H221" s="55">
        <v>174701.4</v>
      </c>
      <c r="I221" s="2"/>
    </row>
    <row r="222" spans="1:9" ht="51" outlineLevel="1" x14ac:dyDescent="0.25">
      <c r="A222" s="57" t="s">
        <v>1216</v>
      </c>
      <c r="B222" s="56" t="s">
        <v>1006</v>
      </c>
      <c r="C222" s="56" t="s">
        <v>1205</v>
      </c>
      <c r="D222" s="56" t="s">
        <v>630</v>
      </c>
      <c r="E222" s="56" t="s">
        <v>616</v>
      </c>
      <c r="F222" s="55">
        <v>40890948.030000001</v>
      </c>
      <c r="G222" s="55">
        <v>40890948.030000001</v>
      </c>
      <c r="H222" s="55">
        <v>39611590.359999999</v>
      </c>
      <c r="I222" s="2"/>
    </row>
    <row r="223" spans="1:9" ht="25.5" outlineLevel="2" x14ac:dyDescent="0.25">
      <c r="A223" s="57" t="s">
        <v>1215</v>
      </c>
      <c r="B223" s="56" t="s">
        <v>1006</v>
      </c>
      <c r="C223" s="56" t="s">
        <v>1205</v>
      </c>
      <c r="D223" s="56" t="s">
        <v>1214</v>
      </c>
      <c r="E223" s="56" t="s">
        <v>616</v>
      </c>
      <c r="F223" s="55">
        <v>1922685.2</v>
      </c>
      <c r="G223" s="55">
        <v>1922685.2</v>
      </c>
      <c r="H223" s="55">
        <v>1610860.64</v>
      </c>
      <c r="I223" s="2"/>
    </row>
    <row r="224" spans="1:9" ht="38.25" outlineLevel="3" x14ac:dyDescent="0.25">
      <c r="A224" s="57" t="s">
        <v>643</v>
      </c>
      <c r="B224" s="56" t="s">
        <v>1006</v>
      </c>
      <c r="C224" s="56" t="s">
        <v>1205</v>
      </c>
      <c r="D224" s="56" t="s">
        <v>1214</v>
      </c>
      <c r="E224" s="56" t="s">
        <v>642</v>
      </c>
      <c r="F224" s="55">
        <v>1922685.2</v>
      </c>
      <c r="G224" s="55">
        <v>1922685.2</v>
      </c>
      <c r="H224" s="55">
        <v>1610860.64</v>
      </c>
      <c r="I224" s="2"/>
    </row>
    <row r="225" spans="1:9" outlineLevel="4" x14ac:dyDescent="0.25">
      <c r="A225" s="57" t="s">
        <v>641</v>
      </c>
      <c r="B225" s="56" t="s">
        <v>1006</v>
      </c>
      <c r="C225" s="56" t="s">
        <v>1205</v>
      </c>
      <c r="D225" s="56" t="s">
        <v>1214</v>
      </c>
      <c r="E225" s="56" t="s">
        <v>638</v>
      </c>
      <c r="F225" s="55">
        <v>1922685.2</v>
      </c>
      <c r="G225" s="55">
        <v>1922685.2</v>
      </c>
      <c r="H225" s="55">
        <v>1610860.64</v>
      </c>
      <c r="I225" s="2"/>
    </row>
    <row r="226" spans="1:9" ht="25.5" outlineLevel="2" x14ac:dyDescent="0.25">
      <c r="A226" s="57" t="s">
        <v>1213</v>
      </c>
      <c r="B226" s="56" t="s">
        <v>1006</v>
      </c>
      <c r="C226" s="56" t="s">
        <v>1205</v>
      </c>
      <c r="D226" s="56" t="s">
        <v>1212</v>
      </c>
      <c r="E226" s="56" t="s">
        <v>616</v>
      </c>
      <c r="F226" s="55">
        <v>314480</v>
      </c>
      <c r="G226" s="55">
        <v>314480</v>
      </c>
      <c r="H226" s="55">
        <v>177681.2</v>
      </c>
      <c r="I226" s="2"/>
    </row>
    <row r="227" spans="1:9" ht="38.25" outlineLevel="3" x14ac:dyDescent="0.25">
      <c r="A227" s="57" t="s">
        <v>643</v>
      </c>
      <c r="B227" s="56" t="s">
        <v>1006</v>
      </c>
      <c r="C227" s="56" t="s">
        <v>1205</v>
      </c>
      <c r="D227" s="56" t="s">
        <v>1212</v>
      </c>
      <c r="E227" s="56" t="s">
        <v>642</v>
      </c>
      <c r="F227" s="55">
        <v>314480</v>
      </c>
      <c r="G227" s="55">
        <v>314480</v>
      </c>
      <c r="H227" s="55">
        <v>177681.2</v>
      </c>
      <c r="I227" s="2"/>
    </row>
    <row r="228" spans="1:9" outlineLevel="4" x14ac:dyDescent="0.25">
      <c r="A228" s="57" t="s">
        <v>641</v>
      </c>
      <c r="B228" s="56" t="s">
        <v>1006</v>
      </c>
      <c r="C228" s="56" t="s">
        <v>1205</v>
      </c>
      <c r="D228" s="56" t="s">
        <v>1212</v>
      </c>
      <c r="E228" s="56" t="s">
        <v>638</v>
      </c>
      <c r="F228" s="55">
        <v>314480</v>
      </c>
      <c r="G228" s="55">
        <v>314480</v>
      </c>
      <c r="H228" s="55">
        <v>177681.2</v>
      </c>
      <c r="I228" s="2"/>
    </row>
    <row r="229" spans="1:9" ht="63.75" outlineLevel="2" x14ac:dyDescent="0.25">
      <c r="A229" s="57" t="s">
        <v>747</v>
      </c>
      <c r="B229" s="56" t="s">
        <v>1006</v>
      </c>
      <c r="C229" s="56" t="s">
        <v>1205</v>
      </c>
      <c r="D229" s="56" t="s">
        <v>1211</v>
      </c>
      <c r="E229" s="56" t="s">
        <v>616</v>
      </c>
      <c r="F229" s="55">
        <v>415888.05</v>
      </c>
      <c r="G229" s="55">
        <v>415888.05</v>
      </c>
      <c r="H229" s="55">
        <v>415797.61</v>
      </c>
      <c r="I229" s="2"/>
    </row>
    <row r="230" spans="1:9" ht="76.5" outlineLevel="3" x14ac:dyDescent="0.25">
      <c r="A230" s="57" t="s">
        <v>958</v>
      </c>
      <c r="B230" s="56" t="s">
        <v>1006</v>
      </c>
      <c r="C230" s="56" t="s">
        <v>1205</v>
      </c>
      <c r="D230" s="56" t="s">
        <v>1211</v>
      </c>
      <c r="E230" s="56" t="s">
        <v>957</v>
      </c>
      <c r="F230" s="55">
        <v>415888.05</v>
      </c>
      <c r="G230" s="55">
        <v>415888.05</v>
      </c>
      <c r="H230" s="55">
        <v>415797.61</v>
      </c>
      <c r="I230" s="2"/>
    </row>
    <row r="231" spans="1:9" ht="25.5" outlineLevel="4" x14ac:dyDescent="0.25">
      <c r="A231" s="57" t="s">
        <v>962</v>
      </c>
      <c r="B231" s="56" t="s">
        <v>1006</v>
      </c>
      <c r="C231" s="56" t="s">
        <v>1205</v>
      </c>
      <c r="D231" s="56" t="s">
        <v>1211</v>
      </c>
      <c r="E231" s="56" t="s">
        <v>960</v>
      </c>
      <c r="F231" s="55">
        <v>410988.05</v>
      </c>
      <c r="G231" s="55">
        <v>410988.05</v>
      </c>
      <c r="H231" s="55">
        <v>410988.05</v>
      </c>
      <c r="I231" s="2"/>
    </row>
    <row r="232" spans="1:9" ht="51" outlineLevel="4" x14ac:dyDescent="0.25">
      <c r="A232" s="57" t="s">
        <v>954</v>
      </c>
      <c r="B232" s="56" t="s">
        <v>1006</v>
      </c>
      <c r="C232" s="56" t="s">
        <v>1205</v>
      </c>
      <c r="D232" s="56" t="s">
        <v>1211</v>
      </c>
      <c r="E232" s="56" t="s">
        <v>953</v>
      </c>
      <c r="F232" s="55">
        <v>4900</v>
      </c>
      <c r="G232" s="55">
        <v>4900</v>
      </c>
      <c r="H232" s="55">
        <v>4809.5600000000004</v>
      </c>
      <c r="I232" s="2"/>
    </row>
    <row r="233" spans="1:9" ht="25.5" outlineLevel="2" x14ac:dyDescent="0.25">
      <c r="A233" s="57" t="s">
        <v>1210</v>
      </c>
      <c r="B233" s="56" t="s">
        <v>1006</v>
      </c>
      <c r="C233" s="56" t="s">
        <v>1205</v>
      </c>
      <c r="D233" s="56" t="s">
        <v>1209</v>
      </c>
      <c r="E233" s="56" t="s">
        <v>616</v>
      </c>
      <c r="F233" s="55">
        <v>35110704.060000002</v>
      </c>
      <c r="G233" s="55">
        <v>35110704.060000002</v>
      </c>
      <c r="H233" s="55">
        <v>34294900.670000002</v>
      </c>
      <c r="I233" s="2"/>
    </row>
    <row r="234" spans="1:9" ht="76.5" outlineLevel="3" x14ac:dyDescent="0.25">
      <c r="A234" s="57" t="s">
        <v>958</v>
      </c>
      <c r="B234" s="56" t="s">
        <v>1006</v>
      </c>
      <c r="C234" s="56" t="s">
        <v>1205</v>
      </c>
      <c r="D234" s="56" t="s">
        <v>1209</v>
      </c>
      <c r="E234" s="56" t="s">
        <v>957</v>
      </c>
      <c r="F234" s="55">
        <v>31629907.399999999</v>
      </c>
      <c r="G234" s="55">
        <v>31629907.399999999</v>
      </c>
      <c r="H234" s="55">
        <v>31619393.010000002</v>
      </c>
      <c r="I234" s="2"/>
    </row>
    <row r="235" spans="1:9" outlineLevel="4" x14ac:dyDescent="0.25">
      <c r="A235" s="57" t="s">
        <v>956</v>
      </c>
      <c r="B235" s="56" t="s">
        <v>1006</v>
      </c>
      <c r="C235" s="56" t="s">
        <v>1205</v>
      </c>
      <c r="D235" s="56" t="s">
        <v>1209</v>
      </c>
      <c r="E235" s="56" t="s">
        <v>955</v>
      </c>
      <c r="F235" s="55">
        <v>24397371.609999999</v>
      </c>
      <c r="G235" s="55">
        <v>24397371.609999999</v>
      </c>
      <c r="H235" s="55">
        <v>24397357.219999999</v>
      </c>
      <c r="I235" s="2"/>
    </row>
    <row r="236" spans="1:9" ht="25.5" outlineLevel="4" x14ac:dyDescent="0.25">
      <c r="A236" s="57" t="s">
        <v>962</v>
      </c>
      <c r="B236" s="56" t="s">
        <v>1006</v>
      </c>
      <c r="C236" s="56" t="s">
        <v>1205</v>
      </c>
      <c r="D236" s="56" t="s">
        <v>1209</v>
      </c>
      <c r="E236" s="56" t="s">
        <v>960</v>
      </c>
      <c r="F236" s="55">
        <v>14500</v>
      </c>
      <c r="G236" s="55">
        <v>14500</v>
      </c>
      <c r="H236" s="55">
        <v>4000</v>
      </c>
      <c r="I236" s="2"/>
    </row>
    <row r="237" spans="1:9" ht="51" outlineLevel="4" x14ac:dyDescent="0.25">
      <c r="A237" s="57" t="s">
        <v>954</v>
      </c>
      <c r="B237" s="56" t="s">
        <v>1006</v>
      </c>
      <c r="C237" s="56" t="s">
        <v>1205</v>
      </c>
      <c r="D237" s="56" t="s">
        <v>1209</v>
      </c>
      <c r="E237" s="56" t="s">
        <v>953</v>
      </c>
      <c r="F237" s="55">
        <v>7218035.79</v>
      </c>
      <c r="G237" s="55">
        <v>7218035.79</v>
      </c>
      <c r="H237" s="55">
        <v>7218035.79</v>
      </c>
      <c r="I237" s="2"/>
    </row>
    <row r="238" spans="1:9" ht="38.25" outlineLevel="3" x14ac:dyDescent="0.25">
      <c r="A238" s="57" t="s">
        <v>643</v>
      </c>
      <c r="B238" s="56" t="s">
        <v>1006</v>
      </c>
      <c r="C238" s="56" t="s">
        <v>1205</v>
      </c>
      <c r="D238" s="56" t="s">
        <v>1209</v>
      </c>
      <c r="E238" s="56" t="s">
        <v>642</v>
      </c>
      <c r="F238" s="55">
        <v>3480796.66</v>
      </c>
      <c r="G238" s="55">
        <v>3480796.66</v>
      </c>
      <c r="H238" s="55">
        <v>2675507.66</v>
      </c>
      <c r="I238" s="2"/>
    </row>
    <row r="239" spans="1:9" outlineLevel="4" x14ac:dyDescent="0.25">
      <c r="A239" s="57" t="s">
        <v>641</v>
      </c>
      <c r="B239" s="56" t="s">
        <v>1006</v>
      </c>
      <c r="C239" s="56" t="s">
        <v>1205</v>
      </c>
      <c r="D239" s="56" t="s">
        <v>1209</v>
      </c>
      <c r="E239" s="56" t="s">
        <v>638</v>
      </c>
      <c r="F239" s="55">
        <v>3255359.26</v>
      </c>
      <c r="G239" s="55">
        <v>3255359.26</v>
      </c>
      <c r="H239" s="55">
        <v>2675507.66</v>
      </c>
      <c r="I239" s="2"/>
    </row>
    <row r="240" spans="1:9" outlineLevel="4" x14ac:dyDescent="0.25">
      <c r="A240" s="57" t="s">
        <v>681</v>
      </c>
      <c r="B240" s="56" t="s">
        <v>1006</v>
      </c>
      <c r="C240" s="56" t="s">
        <v>1205</v>
      </c>
      <c r="D240" s="56" t="s">
        <v>1209</v>
      </c>
      <c r="E240" s="56" t="s">
        <v>680</v>
      </c>
      <c r="F240" s="55">
        <v>225437.4</v>
      </c>
      <c r="G240" s="55">
        <v>225437.4</v>
      </c>
      <c r="H240" s="55">
        <v>0</v>
      </c>
      <c r="I240" s="2"/>
    </row>
    <row r="241" spans="1:9" ht="38.25" outlineLevel="2" x14ac:dyDescent="0.25">
      <c r="A241" s="57" t="s">
        <v>1208</v>
      </c>
      <c r="B241" s="56" t="s">
        <v>1006</v>
      </c>
      <c r="C241" s="56" t="s">
        <v>1205</v>
      </c>
      <c r="D241" s="56" t="s">
        <v>1207</v>
      </c>
      <c r="E241" s="56" t="s">
        <v>616</v>
      </c>
      <c r="F241" s="55">
        <v>3020610.72</v>
      </c>
      <c r="G241" s="55">
        <v>3020610.72</v>
      </c>
      <c r="H241" s="55">
        <v>3005770.24</v>
      </c>
      <c r="I241" s="2"/>
    </row>
    <row r="242" spans="1:9" ht="76.5" outlineLevel="3" x14ac:dyDescent="0.25">
      <c r="A242" s="57" t="s">
        <v>958</v>
      </c>
      <c r="B242" s="56" t="s">
        <v>1006</v>
      </c>
      <c r="C242" s="56" t="s">
        <v>1205</v>
      </c>
      <c r="D242" s="56" t="s">
        <v>1207</v>
      </c>
      <c r="E242" s="56" t="s">
        <v>957</v>
      </c>
      <c r="F242" s="55">
        <v>114400</v>
      </c>
      <c r="G242" s="55">
        <v>114400</v>
      </c>
      <c r="H242" s="55">
        <v>114275</v>
      </c>
      <c r="I242" s="2"/>
    </row>
    <row r="243" spans="1:9" ht="25.5" outlineLevel="4" x14ac:dyDescent="0.25">
      <c r="A243" s="57" t="s">
        <v>962</v>
      </c>
      <c r="B243" s="56" t="s">
        <v>1006</v>
      </c>
      <c r="C243" s="56" t="s">
        <v>1205</v>
      </c>
      <c r="D243" s="56" t="s">
        <v>1207</v>
      </c>
      <c r="E243" s="56" t="s">
        <v>960</v>
      </c>
      <c r="F243" s="55">
        <v>114400</v>
      </c>
      <c r="G243" s="55">
        <v>114400</v>
      </c>
      <c r="H243" s="55">
        <v>114275</v>
      </c>
      <c r="I243" s="2"/>
    </row>
    <row r="244" spans="1:9" ht="38.25" outlineLevel="3" x14ac:dyDescent="0.25">
      <c r="A244" s="57" t="s">
        <v>643</v>
      </c>
      <c r="B244" s="56" t="s">
        <v>1006</v>
      </c>
      <c r="C244" s="56" t="s">
        <v>1205</v>
      </c>
      <c r="D244" s="56" t="s">
        <v>1207</v>
      </c>
      <c r="E244" s="56" t="s">
        <v>642</v>
      </c>
      <c r="F244" s="55">
        <v>2888761.72</v>
      </c>
      <c r="G244" s="55">
        <v>2888761.72</v>
      </c>
      <c r="H244" s="55">
        <v>2874046.24</v>
      </c>
      <c r="I244" s="2"/>
    </row>
    <row r="245" spans="1:9" outlineLevel="4" x14ac:dyDescent="0.25">
      <c r="A245" s="57" t="s">
        <v>641</v>
      </c>
      <c r="B245" s="56" t="s">
        <v>1006</v>
      </c>
      <c r="C245" s="56" t="s">
        <v>1205</v>
      </c>
      <c r="D245" s="56" t="s">
        <v>1207</v>
      </c>
      <c r="E245" s="56" t="s">
        <v>638</v>
      </c>
      <c r="F245" s="55">
        <v>2888761.72</v>
      </c>
      <c r="G245" s="55">
        <v>2888761.72</v>
      </c>
      <c r="H245" s="55">
        <v>2874046.24</v>
      </c>
      <c r="I245" s="2"/>
    </row>
    <row r="246" spans="1:9" outlineLevel="3" x14ac:dyDescent="0.25">
      <c r="A246" s="57" t="s">
        <v>657</v>
      </c>
      <c r="B246" s="56" t="s">
        <v>1006</v>
      </c>
      <c r="C246" s="56" t="s">
        <v>1205</v>
      </c>
      <c r="D246" s="56" t="s">
        <v>1207</v>
      </c>
      <c r="E246" s="56" t="s">
        <v>656</v>
      </c>
      <c r="F246" s="55">
        <v>17449</v>
      </c>
      <c r="G246" s="55">
        <v>17449</v>
      </c>
      <c r="H246" s="55">
        <v>17449</v>
      </c>
      <c r="I246" s="2"/>
    </row>
    <row r="247" spans="1:9" ht="25.5" outlineLevel="4" x14ac:dyDescent="0.25">
      <c r="A247" s="57" t="s">
        <v>1070</v>
      </c>
      <c r="B247" s="56" t="s">
        <v>1006</v>
      </c>
      <c r="C247" s="56" t="s">
        <v>1205</v>
      </c>
      <c r="D247" s="56" t="s">
        <v>1207</v>
      </c>
      <c r="E247" s="56" t="s">
        <v>1069</v>
      </c>
      <c r="F247" s="55">
        <v>3191</v>
      </c>
      <c r="G247" s="55">
        <v>3191</v>
      </c>
      <c r="H247" s="55">
        <v>3191</v>
      </c>
      <c r="I247" s="2"/>
    </row>
    <row r="248" spans="1:9" outlineLevel="4" x14ac:dyDescent="0.25">
      <c r="A248" s="57" t="s">
        <v>701</v>
      </c>
      <c r="B248" s="56" t="s">
        <v>1006</v>
      </c>
      <c r="C248" s="56" t="s">
        <v>1205</v>
      </c>
      <c r="D248" s="56" t="s">
        <v>1207</v>
      </c>
      <c r="E248" s="56" t="s">
        <v>699</v>
      </c>
      <c r="F248" s="55">
        <v>14258</v>
      </c>
      <c r="G248" s="55">
        <v>14258</v>
      </c>
      <c r="H248" s="55">
        <v>14258</v>
      </c>
      <c r="I248" s="2"/>
    </row>
    <row r="249" spans="1:9" ht="38.25" outlineLevel="2" x14ac:dyDescent="0.25">
      <c r="A249" s="57" t="s">
        <v>1206</v>
      </c>
      <c r="B249" s="56" t="s">
        <v>1006</v>
      </c>
      <c r="C249" s="56" t="s">
        <v>1205</v>
      </c>
      <c r="D249" s="56" t="s">
        <v>1204</v>
      </c>
      <c r="E249" s="56" t="s">
        <v>616</v>
      </c>
      <c r="F249" s="55">
        <v>106580</v>
      </c>
      <c r="G249" s="55">
        <v>106580</v>
      </c>
      <c r="H249" s="55">
        <v>106580</v>
      </c>
      <c r="I249" s="2"/>
    </row>
    <row r="250" spans="1:9" ht="38.25" outlineLevel="3" x14ac:dyDescent="0.25">
      <c r="A250" s="57" t="s">
        <v>643</v>
      </c>
      <c r="B250" s="56" t="s">
        <v>1006</v>
      </c>
      <c r="C250" s="56" t="s">
        <v>1205</v>
      </c>
      <c r="D250" s="56" t="s">
        <v>1204</v>
      </c>
      <c r="E250" s="56" t="s">
        <v>642</v>
      </c>
      <c r="F250" s="55">
        <v>106580</v>
      </c>
      <c r="G250" s="55">
        <v>106580</v>
      </c>
      <c r="H250" s="55">
        <v>106580</v>
      </c>
      <c r="I250" s="2"/>
    </row>
    <row r="251" spans="1:9" outlineLevel="4" x14ac:dyDescent="0.25">
      <c r="A251" s="57" t="s">
        <v>641</v>
      </c>
      <c r="B251" s="56" t="s">
        <v>1006</v>
      </c>
      <c r="C251" s="56" t="s">
        <v>1205</v>
      </c>
      <c r="D251" s="56" t="s">
        <v>1204</v>
      </c>
      <c r="E251" s="56" t="s">
        <v>638</v>
      </c>
      <c r="F251" s="55">
        <v>106580</v>
      </c>
      <c r="G251" s="55">
        <v>106580</v>
      </c>
      <c r="H251" s="55">
        <v>106580</v>
      </c>
      <c r="I251" s="2"/>
    </row>
    <row r="252" spans="1:9" ht="38.25" outlineLevel="1" x14ac:dyDescent="0.25">
      <c r="A252" s="57" t="s">
        <v>1203</v>
      </c>
      <c r="B252" s="56" t="s">
        <v>1006</v>
      </c>
      <c r="C252" s="56" t="s">
        <v>1200</v>
      </c>
      <c r="D252" s="56" t="s">
        <v>630</v>
      </c>
      <c r="E252" s="56" t="s">
        <v>616</v>
      </c>
      <c r="F252" s="55">
        <v>2253080</v>
      </c>
      <c r="G252" s="55">
        <v>2253080</v>
      </c>
      <c r="H252" s="55">
        <v>2252100</v>
      </c>
      <c r="I252" s="2"/>
    </row>
    <row r="253" spans="1:9" ht="51" outlineLevel="2" x14ac:dyDescent="0.25">
      <c r="A253" s="57" t="s">
        <v>1202</v>
      </c>
      <c r="B253" s="56" t="s">
        <v>1006</v>
      </c>
      <c r="C253" s="56" t="s">
        <v>1200</v>
      </c>
      <c r="D253" s="56" t="s">
        <v>1201</v>
      </c>
      <c r="E253" s="56" t="s">
        <v>616</v>
      </c>
      <c r="F253" s="55">
        <v>120000</v>
      </c>
      <c r="G253" s="55">
        <v>120000</v>
      </c>
      <c r="H253" s="55">
        <v>120000</v>
      </c>
      <c r="I253" s="2"/>
    </row>
    <row r="254" spans="1:9" ht="38.25" outlineLevel="3" x14ac:dyDescent="0.25">
      <c r="A254" s="57" t="s">
        <v>734</v>
      </c>
      <c r="B254" s="56" t="s">
        <v>1006</v>
      </c>
      <c r="C254" s="56" t="s">
        <v>1200</v>
      </c>
      <c r="D254" s="56" t="s">
        <v>1201</v>
      </c>
      <c r="E254" s="56" t="s">
        <v>733</v>
      </c>
      <c r="F254" s="55">
        <v>120000</v>
      </c>
      <c r="G254" s="55">
        <v>120000</v>
      </c>
      <c r="H254" s="55">
        <v>120000</v>
      </c>
      <c r="I254" s="2"/>
    </row>
    <row r="255" spans="1:9" ht="25.5" outlineLevel="4" x14ac:dyDescent="0.25">
      <c r="A255" s="57" t="s">
        <v>820</v>
      </c>
      <c r="B255" s="56" t="s">
        <v>1006</v>
      </c>
      <c r="C255" s="56" t="s">
        <v>1200</v>
      </c>
      <c r="D255" s="56" t="s">
        <v>1201</v>
      </c>
      <c r="E255" s="56" t="s">
        <v>818</v>
      </c>
      <c r="F255" s="55">
        <v>120000</v>
      </c>
      <c r="G255" s="55">
        <v>120000</v>
      </c>
      <c r="H255" s="55">
        <v>120000</v>
      </c>
      <c r="I255" s="2"/>
    </row>
    <row r="256" spans="1:9" ht="38.25" outlineLevel="2" x14ac:dyDescent="0.25">
      <c r="A256" s="57" t="s">
        <v>724</v>
      </c>
      <c r="B256" s="56" t="s">
        <v>1006</v>
      </c>
      <c r="C256" s="56" t="s">
        <v>1200</v>
      </c>
      <c r="D256" s="56" t="s">
        <v>723</v>
      </c>
      <c r="E256" s="56" t="s">
        <v>616</v>
      </c>
      <c r="F256" s="55">
        <v>2133080</v>
      </c>
      <c r="G256" s="55">
        <v>2133080</v>
      </c>
      <c r="H256" s="55">
        <v>2132100</v>
      </c>
      <c r="I256" s="2"/>
    </row>
    <row r="257" spans="1:9" ht="38.25" outlineLevel="3" x14ac:dyDescent="0.25">
      <c r="A257" s="57" t="s">
        <v>643</v>
      </c>
      <c r="B257" s="56" t="s">
        <v>1006</v>
      </c>
      <c r="C257" s="56" t="s">
        <v>1200</v>
      </c>
      <c r="D257" s="56" t="s">
        <v>723</v>
      </c>
      <c r="E257" s="56" t="s">
        <v>642</v>
      </c>
      <c r="F257" s="55">
        <v>2133080</v>
      </c>
      <c r="G257" s="55">
        <v>2133080</v>
      </c>
      <c r="H257" s="55">
        <v>2132100</v>
      </c>
      <c r="I257" s="2"/>
    </row>
    <row r="258" spans="1:9" outlineLevel="4" x14ac:dyDescent="0.25">
      <c r="A258" s="57" t="s">
        <v>641</v>
      </c>
      <c r="B258" s="56" t="s">
        <v>1006</v>
      </c>
      <c r="C258" s="56" t="s">
        <v>1200</v>
      </c>
      <c r="D258" s="56" t="s">
        <v>723</v>
      </c>
      <c r="E258" s="56" t="s">
        <v>638</v>
      </c>
      <c r="F258" s="55">
        <v>2133080</v>
      </c>
      <c r="G258" s="55">
        <v>2133080</v>
      </c>
      <c r="H258" s="55">
        <v>2132100</v>
      </c>
      <c r="I258" s="2"/>
    </row>
    <row r="259" spans="1:9" outlineLevel="1" x14ac:dyDescent="0.25">
      <c r="A259" s="57" t="s">
        <v>1199</v>
      </c>
      <c r="B259" s="56" t="s">
        <v>1006</v>
      </c>
      <c r="C259" s="56" t="s">
        <v>1191</v>
      </c>
      <c r="D259" s="56" t="s">
        <v>630</v>
      </c>
      <c r="E259" s="56" t="s">
        <v>616</v>
      </c>
      <c r="F259" s="55">
        <v>17482526.329999998</v>
      </c>
      <c r="G259" s="55">
        <v>17482526.329999998</v>
      </c>
      <c r="H259" s="55">
        <v>15641021.039999999</v>
      </c>
      <c r="I259" s="2"/>
    </row>
    <row r="260" spans="1:9" ht="76.5" outlineLevel="2" x14ac:dyDescent="0.25">
      <c r="A260" s="57" t="s">
        <v>1198</v>
      </c>
      <c r="B260" s="56" t="s">
        <v>1006</v>
      </c>
      <c r="C260" s="56" t="s">
        <v>1191</v>
      </c>
      <c r="D260" s="56" t="s">
        <v>1197</v>
      </c>
      <c r="E260" s="56" t="s">
        <v>616</v>
      </c>
      <c r="F260" s="55">
        <v>2222400</v>
      </c>
      <c r="G260" s="55">
        <v>2222400</v>
      </c>
      <c r="H260" s="55">
        <v>1785455.12</v>
      </c>
      <c r="I260" s="2"/>
    </row>
    <row r="261" spans="1:9" ht="76.5" outlineLevel="3" x14ac:dyDescent="0.25">
      <c r="A261" s="57" t="s">
        <v>958</v>
      </c>
      <c r="B261" s="56" t="s">
        <v>1006</v>
      </c>
      <c r="C261" s="56" t="s">
        <v>1191</v>
      </c>
      <c r="D261" s="56" t="s">
        <v>1197</v>
      </c>
      <c r="E261" s="56" t="s">
        <v>957</v>
      </c>
      <c r="F261" s="55">
        <v>2222400</v>
      </c>
      <c r="G261" s="55">
        <v>2222400</v>
      </c>
      <c r="H261" s="55">
        <v>1785455.12</v>
      </c>
      <c r="I261" s="2"/>
    </row>
    <row r="262" spans="1:9" outlineLevel="4" x14ac:dyDescent="0.25">
      <c r="A262" s="57" t="s">
        <v>956</v>
      </c>
      <c r="B262" s="56" t="s">
        <v>1006</v>
      </c>
      <c r="C262" s="56" t="s">
        <v>1191</v>
      </c>
      <c r="D262" s="56" t="s">
        <v>1197</v>
      </c>
      <c r="E262" s="56" t="s">
        <v>955</v>
      </c>
      <c r="F262" s="55">
        <v>1705864.29</v>
      </c>
      <c r="G262" s="55">
        <v>1705864.29</v>
      </c>
      <c r="H262" s="55">
        <v>1370475.23</v>
      </c>
      <c r="I262" s="2"/>
    </row>
    <row r="263" spans="1:9" ht="51" outlineLevel="4" x14ac:dyDescent="0.25">
      <c r="A263" s="57" t="s">
        <v>954</v>
      </c>
      <c r="B263" s="56" t="s">
        <v>1006</v>
      </c>
      <c r="C263" s="56" t="s">
        <v>1191</v>
      </c>
      <c r="D263" s="56" t="s">
        <v>1197</v>
      </c>
      <c r="E263" s="56" t="s">
        <v>953</v>
      </c>
      <c r="F263" s="55">
        <v>516535.71</v>
      </c>
      <c r="G263" s="55">
        <v>516535.71</v>
      </c>
      <c r="H263" s="55">
        <v>414979.89</v>
      </c>
      <c r="I263" s="2"/>
    </row>
    <row r="264" spans="1:9" ht="76.5" outlineLevel="2" x14ac:dyDescent="0.25">
      <c r="A264" s="57" t="s">
        <v>1196</v>
      </c>
      <c r="B264" s="56" t="s">
        <v>1006</v>
      </c>
      <c r="C264" s="56" t="s">
        <v>1191</v>
      </c>
      <c r="D264" s="56" t="s">
        <v>1195</v>
      </c>
      <c r="E264" s="56" t="s">
        <v>616</v>
      </c>
      <c r="F264" s="55">
        <v>14386000</v>
      </c>
      <c r="G264" s="55">
        <v>14386000</v>
      </c>
      <c r="H264" s="55">
        <v>13073416.220000001</v>
      </c>
      <c r="I264" s="2"/>
    </row>
    <row r="265" spans="1:9" ht="76.5" outlineLevel="3" x14ac:dyDescent="0.25">
      <c r="A265" s="57" t="s">
        <v>958</v>
      </c>
      <c r="B265" s="56" t="s">
        <v>1006</v>
      </c>
      <c r="C265" s="56" t="s">
        <v>1191</v>
      </c>
      <c r="D265" s="56" t="s">
        <v>1195</v>
      </c>
      <c r="E265" s="56" t="s">
        <v>957</v>
      </c>
      <c r="F265" s="55">
        <v>12753058.109999999</v>
      </c>
      <c r="G265" s="55">
        <v>12753058.109999999</v>
      </c>
      <c r="H265" s="55">
        <v>11440474.33</v>
      </c>
      <c r="I265" s="2"/>
    </row>
    <row r="266" spans="1:9" outlineLevel="4" x14ac:dyDescent="0.25">
      <c r="A266" s="57" t="s">
        <v>956</v>
      </c>
      <c r="B266" s="56" t="s">
        <v>1006</v>
      </c>
      <c r="C266" s="56" t="s">
        <v>1191</v>
      </c>
      <c r="D266" s="56" t="s">
        <v>1195</v>
      </c>
      <c r="E266" s="56" t="s">
        <v>955</v>
      </c>
      <c r="F266" s="55">
        <v>9788960.4499999993</v>
      </c>
      <c r="G266" s="55">
        <v>9788960.4499999993</v>
      </c>
      <c r="H266" s="55">
        <v>8781450.9700000007</v>
      </c>
      <c r="I266" s="2"/>
    </row>
    <row r="267" spans="1:9" ht="51" outlineLevel="4" x14ac:dyDescent="0.25">
      <c r="A267" s="57" t="s">
        <v>954</v>
      </c>
      <c r="B267" s="56" t="s">
        <v>1006</v>
      </c>
      <c r="C267" s="56" t="s">
        <v>1191</v>
      </c>
      <c r="D267" s="56" t="s">
        <v>1195</v>
      </c>
      <c r="E267" s="56" t="s">
        <v>953</v>
      </c>
      <c r="F267" s="55">
        <v>2964097.66</v>
      </c>
      <c r="G267" s="55">
        <v>2964097.66</v>
      </c>
      <c r="H267" s="55">
        <v>2659023.36</v>
      </c>
      <c r="I267" s="2"/>
    </row>
    <row r="268" spans="1:9" outlineLevel="3" x14ac:dyDescent="0.25">
      <c r="A268" s="57" t="s">
        <v>657</v>
      </c>
      <c r="B268" s="56" t="s">
        <v>1006</v>
      </c>
      <c r="C268" s="56" t="s">
        <v>1191</v>
      </c>
      <c r="D268" s="56" t="s">
        <v>1195</v>
      </c>
      <c r="E268" s="56" t="s">
        <v>656</v>
      </c>
      <c r="F268" s="55">
        <v>1632941.89</v>
      </c>
      <c r="G268" s="55">
        <v>1632941.89</v>
      </c>
      <c r="H268" s="55">
        <v>1632941.89</v>
      </c>
      <c r="I268" s="2"/>
    </row>
    <row r="269" spans="1:9" ht="63.75" outlineLevel="4" x14ac:dyDescent="0.25">
      <c r="A269" s="57" t="s">
        <v>1007</v>
      </c>
      <c r="B269" s="56" t="s">
        <v>1006</v>
      </c>
      <c r="C269" s="56" t="s">
        <v>1191</v>
      </c>
      <c r="D269" s="56" t="s">
        <v>1195</v>
      </c>
      <c r="E269" s="56" t="s">
        <v>1003</v>
      </c>
      <c r="F269" s="55">
        <v>1632941.89</v>
      </c>
      <c r="G269" s="55">
        <v>1632941.89</v>
      </c>
      <c r="H269" s="55">
        <v>1632941.89</v>
      </c>
      <c r="I269" s="2"/>
    </row>
    <row r="270" spans="1:9" ht="76.5" outlineLevel="2" x14ac:dyDescent="0.25">
      <c r="A270" s="57" t="s">
        <v>1194</v>
      </c>
      <c r="B270" s="56" t="s">
        <v>1006</v>
      </c>
      <c r="C270" s="56" t="s">
        <v>1191</v>
      </c>
      <c r="D270" s="56" t="s">
        <v>1193</v>
      </c>
      <c r="E270" s="56" t="s">
        <v>616</v>
      </c>
      <c r="F270" s="55">
        <v>116968.43</v>
      </c>
      <c r="G270" s="55">
        <v>116968.43</v>
      </c>
      <c r="H270" s="55">
        <v>94024.07</v>
      </c>
      <c r="I270" s="2"/>
    </row>
    <row r="271" spans="1:9" ht="76.5" outlineLevel="3" x14ac:dyDescent="0.25">
      <c r="A271" s="57" t="s">
        <v>958</v>
      </c>
      <c r="B271" s="56" t="s">
        <v>1006</v>
      </c>
      <c r="C271" s="56" t="s">
        <v>1191</v>
      </c>
      <c r="D271" s="56" t="s">
        <v>1193</v>
      </c>
      <c r="E271" s="56" t="s">
        <v>957</v>
      </c>
      <c r="F271" s="55">
        <v>116968.43</v>
      </c>
      <c r="G271" s="55">
        <v>116968.43</v>
      </c>
      <c r="H271" s="55">
        <v>94024.07</v>
      </c>
      <c r="I271" s="2"/>
    </row>
    <row r="272" spans="1:9" outlineLevel="4" x14ac:dyDescent="0.25">
      <c r="A272" s="57" t="s">
        <v>956</v>
      </c>
      <c r="B272" s="56" t="s">
        <v>1006</v>
      </c>
      <c r="C272" s="56" t="s">
        <v>1191</v>
      </c>
      <c r="D272" s="56" t="s">
        <v>1193</v>
      </c>
      <c r="E272" s="56" t="s">
        <v>955</v>
      </c>
      <c r="F272" s="55">
        <v>89782.34</v>
      </c>
      <c r="G272" s="55">
        <v>89782.34</v>
      </c>
      <c r="H272" s="55">
        <v>72170.759999999995</v>
      </c>
      <c r="I272" s="2"/>
    </row>
    <row r="273" spans="1:9" ht="51" outlineLevel="4" x14ac:dyDescent="0.25">
      <c r="A273" s="57" t="s">
        <v>954</v>
      </c>
      <c r="B273" s="56" t="s">
        <v>1006</v>
      </c>
      <c r="C273" s="56" t="s">
        <v>1191</v>
      </c>
      <c r="D273" s="56" t="s">
        <v>1193</v>
      </c>
      <c r="E273" s="56" t="s">
        <v>953</v>
      </c>
      <c r="F273" s="55">
        <v>27186.09</v>
      </c>
      <c r="G273" s="55">
        <v>27186.09</v>
      </c>
      <c r="H273" s="55">
        <v>21853.31</v>
      </c>
      <c r="I273" s="2"/>
    </row>
    <row r="274" spans="1:9" ht="76.5" outlineLevel="2" x14ac:dyDescent="0.25">
      <c r="A274" s="57" t="s">
        <v>1192</v>
      </c>
      <c r="B274" s="56" t="s">
        <v>1006</v>
      </c>
      <c r="C274" s="56" t="s">
        <v>1191</v>
      </c>
      <c r="D274" s="56" t="s">
        <v>1190</v>
      </c>
      <c r="E274" s="56" t="s">
        <v>616</v>
      </c>
      <c r="F274" s="55">
        <v>757157.9</v>
      </c>
      <c r="G274" s="55">
        <v>757157.9</v>
      </c>
      <c r="H274" s="55">
        <v>688125.63</v>
      </c>
      <c r="I274" s="2"/>
    </row>
    <row r="275" spans="1:9" ht="76.5" outlineLevel="3" x14ac:dyDescent="0.25">
      <c r="A275" s="57" t="s">
        <v>958</v>
      </c>
      <c r="B275" s="56" t="s">
        <v>1006</v>
      </c>
      <c r="C275" s="56" t="s">
        <v>1191</v>
      </c>
      <c r="D275" s="56" t="s">
        <v>1190</v>
      </c>
      <c r="E275" s="56" t="s">
        <v>957</v>
      </c>
      <c r="F275" s="55">
        <v>671213.59</v>
      </c>
      <c r="G275" s="55">
        <v>671213.59</v>
      </c>
      <c r="H275" s="55">
        <v>602181.31999999995</v>
      </c>
      <c r="I275" s="2"/>
    </row>
    <row r="276" spans="1:9" outlineLevel="4" x14ac:dyDescent="0.25">
      <c r="A276" s="57" t="s">
        <v>956</v>
      </c>
      <c r="B276" s="56" t="s">
        <v>1006</v>
      </c>
      <c r="C276" s="56" t="s">
        <v>1191</v>
      </c>
      <c r="D276" s="56" t="s">
        <v>1190</v>
      </c>
      <c r="E276" s="56" t="s">
        <v>955</v>
      </c>
      <c r="F276" s="55">
        <v>515208.65</v>
      </c>
      <c r="G276" s="55">
        <v>515208.65</v>
      </c>
      <c r="H276" s="55">
        <v>462220.84</v>
      </c>
      <c r="I276" s="2"/>
    </row>
    <row r="277" spans="1:9" ht="51" outlineLevel="4" x14ac:dyDescent="0.25">
      <c r="A277" s="57" t="s">
        <v>954</v>
      </c>
      <c r="B277" s="56" t="s">
        <v>1006</v>
      </c>
      <c r="C277" s="56" t="s">
        <v>1191</v>
      </c>
      <c r="D277" s="56" t="s">
        <v>1190</v>
      </c>
      <c r="E277" s="56" t="s">
        <v>953</v>
      </c>
      <c r="F277" s="55">
        <v>156004.94</v>
      </c>
      <c r="G277" s="55">
        <v>156004.94</v>
      </c>
      <c r="H277" s="55">
        <v>139960.48000000001</v>
      </c>
      <c r="I277" s="2"/>
    </row>
    <row r="278" spans="1:9" outlineLevel="3" x14ac:dyDescent="0.25">
      <c r="A278" s="57" t="s">
        <v>657</v>
      </c>
      <c r="B278" s="56" t="s">
        <v>1006</v>
      </c>
      <c r="C278" s="56" t="s">
        <v>1191</v>
      </c>
      <c r="D278" s="56" t="s">
        <v>1190</v>
      </c>
      <c r="E278" s="56" t="s">
        <v>656</v>
      </c>
      <c r="F278" s="55">
        <v>85944.31</v>
      </c>
      <c r="G278" s="55">
        <v>85944.31</v>
      </c>
      <c r="H278" s="55">
        <v>85944.31</v>
      </c>
      <c r="I278" s="2"/>
    </row>
    <row r="279" spans="1:9" ht="63.75" outlineLevel="4" x14ac:dyDescent="0.25">
      <c r="A279" s="57" t="s">
        <v>1007</v>
      </c>
      <c r="B279" s="56" t="s">
        <v>1006</v>
      </c>
      <c r="C279" s="56" t="s">
        <v>1191</v>
      </c>
      <c r="D279" s="56" t="s">
        <v>1190</v>
      </c>
      <c r="E279" s="56" t="s">
        <v>1003</v>
      </c>
      <c r="F279" s="55">
        <v>85944.31</v>
      </c>
      <c r="G279" s="55">
        <v>85944.31</v>
      </c>
      <c r="H279" s="55">
        <v>85944.31</v>
      </c>
      <c r="I279" s="2"/>
    </row>
    <row r="280" spans="1:9" outlineLevel="1" x14ac:dyDescent="0.25">
      <c r="A280" s="57" t="s">
        <v>1189</v>
      </c>
      <c r="B280" s="56" t="s">
        <v>1006</v>
      </c>
      <c r="C280" s="56" t="s">
        <v>1183</v>
      </c>
      <c r="D280" s="56" t="s">
        <v>630</v>
      </c>
      <c r="E280" s="56" t="s">
        <v>616</v>
      </c>
      <c r="F280" s="55">
        <v>3186590</v>
      </c>
      <c r="G280" s="55">
        <v>3186590</v>
      </c>
      <c r="H280" s="55">
        <v>1202183.78</v>
      </c>
      <c r="I280" s="2"/>
    </row>
    <row r="281" spans="1:9" ht="63.75" outlineLevel="2" x14ac:dyDescent="0.25">
      <c r="A281" s="57" t="s">
        <v>1188</v>
      </c>
      <c r="B281" s="56" t="s">
        <v>1006</v>
      </c>
      <c r="C281" s="56" t="s">
        <v>1183</v>
      </c>
      <c r="D281" s="56" t="s">
        <v>1187</v>
      </c>
      <c r="E281" s="56" t="s">
        <v>616</v>
      </c>
      <c r="F281" s="55">
        <v>50000</v>
      </c>
      <c r="G281" s="55">
        <v>50000</v>
      </c>
      <c r="H281" s="55">
        <v>0</v>
      </c>
      <c r="I281" s="2"/>
    </row>
    <row r="282" spans="1:9" ht="38.25" outlineLevel="3" x14ac:dyDescent="0.25">
      <c r="A282" s="57" t="s">
        <v>643</v>
      </c>
      <c r="B282" s="56" t="s">
        <v>1006</v>
      </c>
      <c r="C282" s="56" t="s">
        <v>1183</v>
      </c>
      <c r="D282" s="56" t="s">
        <v>1187</v>
      </c>
      <c r="E282" s="56" t="s">
        <v>642</v>
      </c>
      <c r="F282" s="55">
        <v>50000</v>
      </c>
      <c r="G282" s="55">
        <v>50000</v>
      </c>
      <c r="H282" s="55">
        <v>0</v>
      </c>
      <c r="I282" s="2"/>
    </row>
    <row r="283" spans="1:9" outlineLevel="4" x14ac:dyDescent="0.25">
      <c r="A283" s="57" t="s">
        <v>641</v>
      </c>
      <c r="B283" s="56" t="s">
        <v>1006</v>
      </c>
      <c r="C283" s="56" t="s">
        <v>1183</v>
      </c>
      <c r="D283" s="56" t="s">
        <v>1187</v>
      </c>
      <c r="E283" s="56" t="s">
        <v>638</v>
      </c>
      <c r="F283" s="55">
        <v>50000</v>
      </c>
      <c r="G283" s="55">
        <v>50000</v>
      </c>
      <c r="H283" s="55">
        <v>0</v>
      </c>
      <c r="I283" s="2"/>
    </row>
    <row r="284" spans="1:9" ht="51" outlineLevel="2" x14ac:dyDescent="0.25">
      <c r="A284" s="57" t="s">
        <v>1186</v>
      </c>
      <c r="B284" s="56" t="s">
        <v>1006</v>
      </c>
      <c r="C284" s="56" t="s">
        <v>1183</v>
      </c>
      <c r="D284" s="56" t="s">
        <v>1185</v>
      </c>
      <c r="E284" s="56" t="s">
        <v>616</v>
      </c>
      <c r="F284" s="55">
        <v>2436655</v>
      </c>
      <c r="G284" s="55">
        <v>2436655</v>
      </c>
      <c r="H284" s="55">
        <v>576958.78</v>
      </c>
      <c r="I284" s="2"/>
    </row>
    <row r="285" spans="1:9" ht="76.5" outlineLevel="3" x14ac:dyDescent="0.25">
      <c r="A285" s="57" t="s">
        <v>958</v>
      </c>
      <c r="B285" s="56" t="s">
        <v>1006</v>
      </c>
      <c r="C285" s="56" t="s">
        <v>1183</v>
      </c>
      <c r="D285" s="56" t="s">
        <v>1185</v>
      </c>
      <c r="E285" s="56" t="s">
        <v>957</v>
      </c>
      <c r="F285" s="55">
        <v>29190</v>
      </c>
      <c r="G285" s="55">
        <v>29190</v>
      </c>
      <c r="H285" s="55">
        <v>29151.78</v>
      </c>
      <c r="I285" s="2"/>
    </row>
    <row r="286" spans="1:9" outlineLevel="4" x14ac:dyDescent="0.25">
      <c r="A286" s="57" t="s">
        <v>956</v>
      </c>
      <c r="B286" s="56" t="s">
        <v>1006</v>
      </c>
      <c r="C286" s="56" t="s">
        <v>1183</v>
      </c>
      <c r="D286" s="56" t="s">
        <v>1185</v>
      </c>
      <c r="E286" s="56" t="s">
        <v>955</v>
      </c>
      <c r="F286" s="55">
        <v>22390</v>
      </c>
      <c r="G286" s="55">
        <v>22390</v>
      </c>
      <c r="H286" s="55">
        <v>22390</v>
      </c>
      <c r="I286" s="2"/>
    </row>
    <row r="287" spans="1:9" ht="51" outlineLevel="4" x14ac:dyDescent="0.25">
      <c r="A287" s="57" t="s">
        <v>954</v>
      </c>
      <c r="B287" s="56" t="s">
        <v>1006</v>
      </c>
      <c r="C287" s="56" t="s">
        <v>1183</v>
      </c>
      <c r="D287" s="56" t="s">
        <v>1185</v>
      </c>
      <c r="E287" s="56" t="s">
        <v>953</v>
      </c>
      <c r="F287" s="55">
        <v>6800</v>
      </c>
      <c r="G287" s="55">
        <v>6800</v>
      </c>
      <c r="H287" s="55">
        <v>6761.78</v>
      </c>
      <c r="I287" s="2"/>
    </row>
    <row r="288" spans="1:9" ht="38.25" outlineLevel="3" x14ac:dyDescent="0.25">
      <c r="A288" s="57" t="s">
        <v>643</v>
      </c>
      <c r="B288" s="56" t="s">
        <v>1006</v>
      </c>
      <c r="C288" s="56" t="s">
        <v>1183</v>
      </c>
      <c r="D288" s="56" t="s">
        <v>1185</v>
      </c>
      <c r="E288" s="56" t="s">
        <v>642</v>
      </c>
      <c r="F288" s="55">
        <v>2407465</v>
      </c>
      <c r="G288" s="55">
        <v>2407465</v>
      </c>
      <c r="H288" s="55">
        <v>547807</v>
      </c>
      <c r="I288" s="2"/>
    </row>
    <row r="289" spans="1:9" outlineLevel="4" x14ac:dyDescent="0.25">
      <c r="A289" s="57" t="s">
        <v>641</v>
      </c>
      <c r="B289" s="56" t="s">
        <v>1006</v>
      </c>
      <c r="C289" s="56" t="s">
        <v>1183</v>
      </c>
      <c r="D289" s="56" t="s">
        <v>1185</v>
      </c>
      <c r="E289" s="56" t="s">
        <v>638</v>
      </c>
      <c r="F289" s="55">
        <v>2407465</v>
      </c>
      <c r="G289" s="55">
        <v>2407465</v>
      </c>
      <c r="H289" s="55">
        <v>547807</v>
      </c>
      <c r="I289" s="2"/>
    </row>
    <row r="290" spans="1:9" ht="25.5" outlineLevel="2" x14ac:dyDescent="0.25">
      <c r="A290" s="57" t="s">
        <v>1184</v>
      </c>
      <c r="B290" s="56" t="s">
        <v>1006</v>
      </c>
      <c r="C290" s="56" t="s">
        <v>1183</v>
      </c>
      <c r="D290" s="56" t="s">
        <v>1182</v>
      </c>
      <c r="E290" s="56" t="s">
        <v>616</v>
      </c>
      <c r="F290" s="55">
        <v>699935</v>
      </c>
      <c r="G290" s="55">
        <v>699935</v>
      </c>
      <c r="H290" s="55">
        <v>625225</v>
      </c>
      <c r="I290" s="2"/>
    </row>
    <row r="291" spans="1:9" ht="38.25" outlineLevel="3" x14ac:dyDescent="0.25">
      <c r="A291" s="57" t="s">
        <v>643</v>
      </c>
      <c r="B291" s="56" t="s">
        <v>1006</v>
      </c>
      <c r="C291" s="56" t="s">
        <v>1183</v>
      </c>
      <c r="D291" s="56" t="s">
        <v>1182</v>
      </c>
      <c r="E291" s="56" t="s">
        <v>642</v>
      </c>
      <c r="F291" s="55">
        <v>699935</v>
      </c>
      <c r="G291" s="55">
        <v>699935</v>
      </c>
      <c r="H291" s="55">
        <v>625225</v>
      </c>
      <c r="I291" s="2"/>
    </row>
    <row r="292" spans="1:9" outlineLevel="4" x14ac:dyDescent="0.25">
      <c r="A292" s="57" t="s">
        <v>641</v>
      </c>
      <c r="B292" s="56" t="s">
        <v>1006</v>
      </c>
      <c r="C292" s="56" t="s">
        <v>1183</v>
      </c>
      <c r="D292" s="56" t="s">
        <v>1182</v>
      </c>
      <c r="E292" s="56" t="s">
        <v>638</v>
      </c>
      <c r="F292" s="55">
        <v>699935</v>
      </c>
      <c r="G292" s="55">
        <v>699935</v>
      </c>
      <c r="H292" s="55">
        <v>625225</v>
      </c>
      <c r="I292" s="2"/>
    </row>
    <row r="293" spans="1:9" outlineLevel="1" x14ac:dyDescent="0.25">
      <c r="A293" s="57" t="s">
        <v>1181</v>
      </c>
      <c r="B293" s="56" t="s">
        <v>1006</v>
      </c>
      <c r="C293" s="56" t="s">
        <v>1161</v>
      </c>
      <c r="D293" s="56" t="s">
        <v>630</v>
      </c>
      <c r="E293" s="56" t="s">
        <v>616</v>
      </c>
      <c r="F293" s="55">
        <v>128361914.06999999</v>
      </c>
      <c r="G293" s="55">
        <v>128361914.06999999</v>
      </c>
      <c r="H293" s="55">
        <v>123810225.3</v>
      </c>
      <c r="I293" s="2"/>
    </row>
    <row r="294" spans="1:9" ht="76.5" outlineLevel="2" x14ac:dyDescent="0.25">
      <c r="A294" s="57" t="s">
        <v>1180</v>
      </c>
      <c r="B294" s="56" t="s">
        <v>1006</v>
      </c>
      <c r="C294" s="56" t="s">
        <v>1161</v>
      </c>
      <c r="D294" s="56" t="s">
        <v>1179</v>
      </c>
      <c r="E294" s="56" t="s">
        <v>616</v>
      </c>
      <c r="F294" s="55">
        <v>1031650</v>
      </c>
      <c r="G294" s="55">
        <v>1031650</v>
      </c>
      <c r="H294" s="55">
        <v>1031650</v>
      </c>
      <c r="I294" s="2"/>
    </row>
    <row r="295" spans="1:9" ht="38.25" outlineLevel="3" x14ac:dyDescent="0.25">
      <c r="A295" s="57" t="s">
        <v>643</v>
      </c>
      <c r="B295" s="56" t="s">
        <v>1006</v>
      </c>
      <c r="C295" s="56" t="s">
        <v>1161</v>
      </c>
      <c r="D295" s="56" t="s">
        <v>1179</v>
      </c>
      <c r="E295" s="56" t="s">
        <v>642</v>
      </c>
      <c r="F295" s="55">
        <v>1031650</v>
      </c>
      <c r="G295" s="55">
        <v>1031650</v>
      </c>
      <c r="H295" s="55">
        <v>1031650</v>
      </c>
      <c r="I295" s="2"/>
    </row>
    <row r="296" spans="1:9" outlineLevel="4" x14ac:dyDescent="0.25">
      <c r="A296" s="57" t="s">
        <v>641</v>
      </c>
      <c r="B296" s="56" t="s">
        <v>1006</v>
      </c>
      <c r="C296" s="56" t="s">
        <v>1161</v>
      </c>
      <c r="D296" s="56" t="s">
        <v>1179</v>
      </c>
      <c r="E296" s="56" t="s">
        <v>638</v>
      </c>
      <c r="F296" s="55">
        <v>1031650</v>
      </c>
      <c r="G296" s="55">
        <v>1031650</v>
      </c>
      <c r="H296" s="55">
        <v>1031650</v>
      </c>
      <c r="I296" s="2"/>
    </row>
    <row r="297" spans="1:9" ht="25.5" outlineLevel="2" x14ac:dyDescent="0.25">
      <c r="A297" s="57" t="s">
        <v>1178</v>
      </c>
      <c r="B297" s="56" t="s">
        <v>1006</v>
      </c>
      <c r="C297" s="56" t="s">
        <v>1161</v>
      </c>
      <c r="D297" s="56" t="s">
        <v>1177</v>
      </c>
      <c r="E297" s="56" t="s">
        <v>616</v>
      </c>
      <c r="F297" s="55">
        <v>4782000</v>
      </c>
      <c r="G297" s="55">
        <v>4782000</v>
      </c>
      <c r="H297" s="55">
        <v>2897000</v>
      </c>
      <c r="I297" s="2"/>
    </row>
    <row r="298" spans="1:9" ht="38.25" outlineLevel="3" x14ac:dyDescent="0.25">
      <c r="A298" s="57" t="s">
        <v>643</v>
      </c>
      <c r="B298" s="56" t="s">
        <v>1006</v>
      </c>
      <c r="C298" s="56" t="s">
        <v>1161</v>
      </c>
      <c r="D298" s="56" t="s">
        <v>1177</v>
      </c>
      <c r="E298" s="56" t="s">
        <v>642</v>
      </c>
      <c r="F298" s="55">
        <v>4782000</v>
      </c>
      <c r="G298" s="55">
        <v>4782000</v>
      </c>
      <c r="H298" s="55">
        <v>2897000</v>
      </c>
      <c r="I298" s="2"/>
    </row>
    <row r="299" spans="1:9" ht="38.25" outlineLevel="4" x14ac:dyDescent="0.25">
      <c r="A299" s="57" t="s">
        <v>1087</v>
      </c>
      <c r="B299" s="56" t="s">
        <v>1006</v>
      </c>
      <c r="C299" s="56" t="s">
        <v>1161</v>
      </c>
      <c r="D299" s="56" t="s">
        <v>1177</v>
      </c>
      <c r="E299" s="56" t="s">
        <v>1086</v>
      </c>
      <c r="F299" s="55">
        <v>3232000</v>
      </c>
      <c r="G299" s="55">
        <v>3232000</v>
      </c>
      <c r="H299" s="55">
        <v>1347000</v>
      </c>
      <c r="I299" s="2"/>
    </row>
    <row r="300" spans="1:9" outlineLevel="4" x14ac:dyDescent="0.25">
      <c r="A300" s="57" t="s">
        <v>641</v>
      </c>
      <c r="B300" s="56" t="s">
        <v>1006</v>
      </c>
      <c r="C300" s="56" t="s">
        <v>1161</v>
      </c>
      <c r="D300" s="56" t="s">
        <v>1177</v>
      </c>
      <c r="E300" s="56" t="s">
        <v>638</v>
      </c>
      <c r="F300" s="55">
        <v>1550000</v>
      </c>
      <c r="G300" s="55">
        <v>1550000</v>
      </c>
      <c r="H300" s="55">
        <v>1550000</v>
      </c>
      <c r="I300" s="2"/>
    </row>
    <row r="301" spans="1:9" ht="38.25" outlineLevel="2" x14ac:dyDescent="0.25">
      <c r="A301" s="57" t="s">
        <v>1176</v>
      </c>
      <c r="B301" s="56" t="s">
        <v>1006</v>
      </c>
      <c r="C301" s="56" t="s">
        <v>1161</v>
      </c>
      <c r="D301" s="56" t="s">
        <v>1175</v>
      </c>
      <c r="E301" s="56" t="s">
        <v>616</v>
      </c>
      <c r="F301" s="55">
        <v>7924496.9500000002</v>
      </c>
      <c r="G301" s="55">
        <v>7924496.9500000002</v>
      </c>
      <c r="H301" s="55">
        <v>7924496.9500000002</v>
      </c>
      <c r="I301" s="2"/>
    </row>
    <row r="302" spans="1:9" ht="38.25" outlineLevel="3" x14ac:dyDescent="0.25">
      <c r="A302" s="57" t="s">
        <v>643</v>
      </c>
      <c r="B302" s="56" t="s">
        <v>1006</v>
      </c>
      <c r="C302" s="56" t="s">
        <v>1161</v>
      </c>
      <c r="D302" s="56" t="s">
        <v>1175</v>
      </c>
      <c r="E302" s="56" t="s">
        <v>642</v>
      </c>
      <c r="F302" s="55">
        <v>7924496.9500000002</v>
      </c>
      <c r="G302" s="55">
        <v>7924496.9500000002</v>
      </c>
      <c r="H302" s="55">
        <v>7924496.9500000002</v>
      </c>
      <c r="I302" s="2"/>
    </row>
    <row r="303" spans="1:9" ht="38.25" outlineLevel="4" x14ac:dyDescent="0.25">
      <c r="A303" s="57" t="s">
        <v>1087</v>
      </c>
      <c r="B303" s="56" t="s">
        <v>1006</v>
      </c>
      <c r="C303" s="56" t="s">
        <v>1161</v>
      </c>
      <c r="D303" s="56" t="s">
        <v>1175</v>
      </c>
      <c r="E303" s="56" t="s">
        <v>1086</v>
      </c>
      <c r="F303" s="55">
        <v>7924496.9500000002</v>
      </c>
      <c r="G303" s="55">
        <v>7924496.9500000002</v>
      </c>
      <c r="H303" s="55">
        <v>7924496.9500000002</v>
      </c>
      <c r="I303" s="2"/>
    </row>
    <row r="304" spans="1:9" ht="63.75" outlineLevel="2" x14ac:dyDescent="0.25">
      <c r="A304" s="57" t="s">
        <v>1174</v>
      </c>
      <c r="B304" s="56" t="s">
        <v>1006</v>
      </c>
      <c r="C304" s="56" t="s">
        <v>1161</v>
      </c>
      <c r="D304" s="56" t="s">
        <v>1173</v>
      </c>
      <c r="E304" s="56" t="s">
        <v>616</v>
      </c>
      <c r="F304" s="55">
        <v>31853098.739999998</v>
      </c>
      <c r="G304" s="55">
        <v>31853098.739999998</v>
      </c>
      <c r="H304" s="55">
        <v>31853096.25</v>
      </c>
      <c r="I304" s="2"/>
    </row>
    <row r="305" spans="1:9" ht="38.25" outlineLevel="3" x14ac:dyDescent="0.25">
      <c r="A305" s="57" t="s">
        <v>643</v>
      </c>
      <c r="B305" s="56" t="s">
        <v>1006</v>
      </c>
      <c r="C305" s="56" t="s">
        <v>1161</v>
      </c>
      <c r="D305" s="56" t="s">
        <v>1173</v>
      </c>
      <c r="E305" s="56" t="s">
        <v>642</v>
      </c>
      <c r="F305" s="55">
        <v>31853098.739999998</v>
      </c>
      <c r="G305" s="55">
        <v>31853098.739999998</v>
      </c>
      <c r="H305" s="55">
        <v>31853096.25</v>
      </c>
      <c r="I305" s="2"/>
    </row>
    <row r="306" spans="1:9" outlineLevel="4" x14ac:dyDescent="0.25">
      <c r="A306" s="57" t="s">
        <v>641</v>
      </c>
      <c r="B306" s="56" t="s">
        <v>1006</v>
      </c>
      <c r="C306" s="56" t="s">
        <v>1161</v>
      </c>
      <c r="D306" s="56" t="s">
        <v>1173</v>
      </c>
      <c r="E306" s="56" t="s">
        <v>638</v>
      </c>
      <c r="F306" s="55">
        <v>31853098.739999998</v>
      </c>
      <c r="G306" s="55">
        <v>31853098.739999998</v>
      </c>
      <c r="H306" s="55">
        <v>31853096.25</v>
      </c>
      <c r="I306" s="2"/>
    </row>
    <row r="307" spans="1:9" ht="89.25" outlineLevel="2" x14ac:dyDescent="0.25">
      <c r="A307" s="57" t="s">
        <v>1172</v>
      </c>
      <c r="B307" s="56" t="s">
        <v>1006</v>
      </c>
      <c r="C307" s="56" t="s">
        <v>1161</v>
      </c>
      <c r="D307" s="56" t="s">
        <v>1171</v>
      </c>
      <c r="E307" s="56" t="s">
        <v>616</v>
      </c>
      <c r="F307" s="55">
        <v>10573886.890000001</v>
      </c>
      <c r="G307" s="55">
        <v>10573886.890000001</v>
      </c>
      <c r="H307" s="55">
        <v>10549210.6</v>
      </c>
      <c r="I307" s="2"/>
    </row>
    <row r="308" spans="1:9" ht="38.25" outlineLevel="3" x14ac:dyDescent="0.25">
      <c r="A308" s="57" t="s">
        <v>628</v>
      </c>
      <c r="B308" s="56" t="s">
        <v>1006</v>
      </c>
      <c r="C308" s="56" t="s">
        <v>1161</v>
      </c>
      <c r="D308" s="56" t="s">
        <v>1171</v>
      </c>
      <c r="E308" s="56" t="s">
        <v>627</v>
      </c>
      <c r="F308" s="55">
        <v>10573886.890000001</v>
      </c>
      <c r="G308" s="55">
        <v>10573886.890000001</v>
      </c>
      <c r="H308" s="55">
        <v>10549210.6</v>
      </c>
      <c r="I308" s="2"/>
    </row>
    <row r="309" spans="1:9" ht="38.25" outlineLevel="4" x14ac:dyDescent="0.25">
      <c r="A309" s="57" t="s">
        <v>661</v>
      </c>
      <c r="B309" s="56" t="s">
        <v>1006</v>
      </c>
      <c r="C309" s="56" t="s">
        <v>1161</v>
      </c>
      <c r="D309" s="56" t="s">
        <v>1171</v>
      </c>
      <c r="E309" s="56" t="s">
        <v>659</v>
      </c>
      <c r="F309" s="55">
        <v>10573886.890000001</v>
      </c>
      <c r="G309" s="55">
        <v>10573886.890000001</v>
      </c>
      <c r="H309" s="55">
        <v>10549210.6</v>
      </c>
      <c r="I309" s="2"/>
    </row>
    <row r="310" spans="1:9" ht="76.5" outlineLevel="2" x14ac:dyDescent="0.25">
      <c r="A310" s="57" t="s">
        <v>1170</v>
      </c>
      <c r="B310" s="56" t="s">
        <v>1006</v>
      </c>
      <c r="C310" s="56" t="s">
        <v>1161</v>
      </c>
      <c r="D310" s="56" t="s">
        <v>1169</v>
      </c>
      <c r="E310" s="56" t="s">
        <v>616</v>
      </c>
      <c r="F310" s="55">
        <v>17151668.550000001</v>
      </c>
      <c r="G310" s="55">
        <v>17151668.550000001</v>
      </c>
      <c r="H310" s="55">
        <v>17151667.199999999</v>
      </c>
      <c r="I310" s="2"/>
    </row>
    <row r="311" spans="1:9" ht="38.25" outlineLevel="3" x14ac:dyDescent="0.25">
      <c r="A311" s="57" t="s">
        <v>643</v>
      </c>
      <c r="B311" s="56" t="s">
        <v>1006</v>
      </c>
      <c r="C311" s="56" t="s">
        <v>1161</v>
      </c>
      <c r="D311" s="56" t="s">
        <v>1169</v>
      </c>
      <c r="E311" s="56" t="s">
        <v>642</v>
      </c>
      <c r="F311" s="55">
        <v>17151668.550000001</v>
      </c>
      <c r="G311" s="55">
        <v>17151668.550000001</v>
      </c>
      <c r="H311" s="55">
        <v>17151667.199999999</v>
      </c>
      <c r="I311" s="2"/>
    </row>
    <row r="312" spans="1:9" outlineLevel="4" x14ac:dyDescent="0.25">
      <c r="A312" s="57" t="s">
        <v>641</v>
      </c>
      <c r="B312" s="56" t="s">
        <v>1006</v>
      </c>
      <c r="C312" s="56" t="s">
        <v>1161</v>
      </c>
      <c r="D312" s="56" t="s">
        <v>1169</v>
      </c>
      <c r="E312" s="56" t="s">
        <v>638</v>
      </c>
      <c r="F312" s="55">
        <v>17151668.550000001</v>
      </c>
      <c r="G312" s="55">
        <v>17151668.550000001</v>
      </c>
      <c r="H312" s="55">
        <v>17151667.199999999</v>
      </c>
      <c r="I312" s="2"/>
    </row>
    <row r="313" spans="1:9" ht="89.25" outlineLevel="2" x14ac:dyDescent="0.25">
      <c r="A313" s="57" t="s">
        <v>1168</v>
      </c>
      <c r="B313" s="56" t="s">
        <v>1006</v>
      </c>
      <c r="C313" s="56" t="s">
        <v>1161</v>
      </c>
      <c r="D313" s="56" t="s">
        <v>1167</v>
      </c>
      <c r="E313" s="56" t="s">
        <v>616</v>
      </c>
      <c r="F313" s="55">
        <v>106806.95</v>
      </c>
      <c r="G313" s="55">
        <v>106806.95</v>
      </c>
      <c r="H313" s="55">
        <v>106557.68</v>
      </c>
      <c r="I313" s="2"/>
    </row>
    <row r="314" spans="1:9" ht="38.25" outlineLevel="3" x14ac:dyDescent="0.25">
      <c r="A314" s="57" t="s">
        <v>628</v>
      </c>
      <c r="B314" s="56" t="s">
        <v>1006</v>
      </c>
      <c r="C314" s="56" t="s">
        <v>1161</v>
      </c>
      <c r="D314" s="56" t="s">
        <v>1167</v>
      </c>
      <c r="E314" s="56" t="s">
        <v>627</v>
      </c>
      <c r="F314" s="55">
        <v>106806.95</v>
      </c>
      <c r="G314" s="55">
        <v>106806.95</v>
      </c>
      <c r="H314" s="55">
        <v>106557.68</v>
      </c>
      <c r="I314" s="2"/>
    </row>
    <row r="315" spans="1:9" ht="38.25" outlineLevel="4" x14ac:dyDescent="0.25">
      <c r="A315" s="57" t="s">
        <v>661</v>
      </c>
      <c r="B315" s="56" t="s">
        <v>1006</v>
      </c>
      <c r="C315" s="56" t="s">
        <v>1161</v>
      </c>
      <c r="D315" s="56" t="s">
        <v>1167</v>
      </c>
      <c r="E315" s="56" t="s">
        <v>659</v>
      </c>
      <c r="F315" s="55">
        <v>106806.95</v>
      </c>
      <c r="G315" s="55">
        <v>106806.95</v>
      </c>
      <c r="H315" s="55">
        <v>106557.68</v>
      </c>
      <c r="I315" s="2"/>
    </row>
    <row r="316" spans="1:9" ht="25.5" outlineLevel="2" x14ac:dyDescent="0.25">
      <c r="A316" s="57" t="s">
        <v>1166</v>
      </c>
      <c r="B316" s="56" t="s">
        <v>1006</v>
      </c>
      <c r="C316" s="56" t="s">
        <v>1161</v>
      </c>
      <c r="D316" s="56" t="s">
        <v>1165</v>
      </c>
      <c r="E316" s="56" t="s">
        <v>616</v>
      </c>
      <c r="F316" s="55">
        <v>1009970.1</v>
      </c>
      <c r="G316" s="55">
        <v>1009970.1</v>
      </c>
      <c r="H316" s="55">
        <v>1009970.09</v>
      </c>
      <c r="I316" s="2"/>
    </row>
    <row r="317" spans="1:9" ht="38.25" outlineLevel="3" x14ac:dyDescent="0.25">
      <c r="A317" s="57" t="s">
        <v>643</v>
      </c>
      <c r="B317" s="56" t="s">
        <v>1006</v>
      </c>
      <c r="C317" s="56" t="s">
        <v>1161</v>
      </c>
      <c r="D317" s="56" t="s">
        <v>1165</v>
      </c>
      <c r="E317" s="56" t="s">
        <v>642</v>
      </c>
      <c r="F317" s="55">
        <v>1009970.1</v>
      </c>
      <c r="G317" s="55">
        <v>1009970.1</v>
      </c>
      <c r="H317" s="55">
        <v>1009970.09</v>
      </c>
      <c r="I317" s="2"/>
    </row>
    <row r="318" spans="1:9" outlineLevel="4" x14ac:dyDescent="0.25">
      <c r="A318" s="57" t="s">
        <v>641</v>
      </c>
      <c r="B318" s="56" t="s">
        <v>1006</v>
      </c>
      <c r="C318" s="56" t="s">
        <v>1161</v>
      </c>
      <c r="D318" s="56" t="s">
        <v>1165</v>
      </c>
      <c r="E318" s="56" t="s">
        <v>638</v>
      </c>
      <c r="F318" s="55">
        <v>1009970.1</v>
      </c>
      <c r="G318" s="55">
        <v>1009970.1</v>
      </c>
      <c r="H318" s="55">
        <v>1009970.09</v>
      </c>
      <c r="I318" s="2"/>
    </row>
    <row r="319" spans="1:9" ht="25.5" outlineLevel="2" x14ac:dyDescent="0.25">
      <c r="A319" s="57" t="s">
        <v>1164</v>
      </c>
      <c r="B319" s="56" t="s">
        <v>1006</v>
      </c>
      <c r="C319" s="56" t="s">
        <v>1161</v>
      </c>
      <c r="D319" s="56" t="s">
        <v>1163</v>
      </c>
      <c r="E319" s="56" t="s">
        <v>616</v>
      </c>
      <c r="F319" s="55">
        <v>52658335.890000001</v>
      </c>
      <c r="G319" s="55">
        <v>52658335.890000001</v>
      </c>
      <c r="H319" s="55">
        <v>50016576.530000001</v>
      </c>
      <c r="I319" s="2"/>
    </row>
    <row r="320" spans="1:9" ht="38.25" outlineLevel="3" x14ac:dyDescent="0.25">
      <c r="A320" s="57" t="s">
        <v>643</v>
      </c>
      <c r="B320" s="56" t="s">
        <v>1006</v>
      </c>
      <c r="C320" s="56" t="s">
        <v>1161</v>
      </c>
      <c r="D320" s="56" t="s">
        <v>1163</v>
      </c>
      <c r="E320" s="56" t="s">
        <v>642</v>
      </c>
      <c r="F320" s="55">
        <v>52658335.890000001</v>
      </c>
      <c r="G320" s="55">
        <v>52658335.890000001</v>
      </c>
      <c r="H320" s="55">
        <v>50016576.530000001</v>
      </c>
      <c r="I320" s="2"/>
    </row>
    <row r="321" spans="1:9" outlineLevel="4" x14ac:dyDescent="0.25">
      <c r="A321" s="57" t="s">
        <v>641</v>
      </c>
      <c r="B321" s="56" t="s">
        <v>1006</v>
      </c>
      <c r="C321" s="56" t="s">
        <v>1161</v>
      </c>
      <c r="D321" s="56" t="s">
        <v>1163</v>
      </c>
      <c r="E321" s="56" t="s">
        <v>638</v>
      </c>
      <c r="F321" s="55">
        <v>52658335.890000001</v>
      </c>
      <c r="G321" s="55">
        <v>52658335.890000001</v>
      </c>
      <c r="H321" s="55">
        <v>50016576.530000001</v>
      </c>
      <c r="I321" s="2"/>
    </row>
    <row r="322" spans="1:9" ht="51" outlineLevel="2" x14ac:dyDescent="0.25">
      <c r="A322" s="57" t="s">
        <v>1162</v>
      </c>
      <c r="B322" s="56" t="s">
        <v>1006</v>
      </c>
      <c r="C322" s="56" t="s">
        <v>1161</v>
      </c>
      <c r="D322" s="56" t="s">
        <v>1160</v>
      </c>
      <c r="E322" s="56" t="s">
        <v>616</v>
      </c>
      <c r="F322" s="55">
        <v>1270000</v>
      </c>
      <c r="G322" s="55">
        <v>1270000</v>
      </c>
      <c r="H322" s="55">
        <v>1270000</v>
      </c>
      <c r="I322" s="2"/>
    </row>
    <row r="323" spans="1:9" ht="38.25" outlineLevel="3" x14ac:dyDescent="0.25">
      <c r="A323" s="57" t="s">
        <v>643</v>
      </c>
      <c r="B323" s="56" t="s">
        <v>1006</v>
      </c>
      <c r="C323" s="56" t="s">
        <v>1161</v>
      </c>
      <c r="D323" s="56" t="s">
        <v>1160</v>
      </c>
      <c r="E323" s="56" t="s">
        <v>642</v>
      </c>
      <c r="F323" s="55">
        <v>1270000</v>
      </c>
      <c r="G323" s="55">
        <v>1270000</v>
      </c>
      <c r="H323" s="55">
        <v>1270000</v>
      </c>
      <c r="I323" s="2"/>
    </row>
    <row r="324" spans="1:9" outlineLevel="4" x14ac:dyDescent="0.25">
      <c r="A324" s="57" t="s">
        <v>641</v>
      </c>
      <c r="B324" s="56" t="s">
        <v>1006</v>
      </c>
      <c r="C324" s="56" t="s">
        <v>1161</v>
      </c>
      <c r="D324" s="56" t="s">
        <v>1160</v>
      </c>
      <c r="E324" s="56" t="s">
        <v>638</v>
      </c>
      <c r="F324" s="55">
        <v>1270000</v>
      </c>
      <c r="G324" s="55">
        <v>1270000</v>
      </c>
      <c r="H324" s="55">
        <v>1270000</v>
      </c>
      <c r="I324" s="2"/>
    </row>
    <row r="325" spans="1:9" ht="25.5" outlineLevel="1" x14ac:dyDescent="0.25">
      <c r="A325" s="57" t="s">
        <v>689</v>
      </c>
      <c r="B325" s="56" t="s">
        <v>1006</v>
      </c>
      <c r="C325" s="56" t="s">
        <v>686</v>
      </c>
      <c r="D325" s="56" t="s">
        <v>630</v>
      </c>
      <c r="E325" s="56" t="s">
        <v>616</v>
      </c>
      <c r="F325" s="55">
        <v>17575969.66</v>
      </c>
      <c r="G325" s="55">
        <v>17575969.66</v>
      </c>
      <c r="H325" s="55">
        <v>17533969.420000002</v>
      </c>
      <c r="I325" s="2"/>
    </row>
    <row r="326" spans="1:9" ht="76.5" outlineLevel="2" x14ac:dyDescent="0.25">
      <c r="A326" s="57" t="s">
        <v>1159</v>
      </c>
      <c r="B326" s="56" t="s">
        <v>1006</v>
      </c>
      <c r="C326" s="56" t="s">
        <v>686</v>
      </c>
      <c r="D326" s="56" t="s">
        <v>1158</v>
      </c>
      <c r="E326" s="56" t="s">
        <v>616</v>
      </c>
      <c r="F326" s="55">
        <v>225000</v>
      </c>
      <c r="G326" s="55">
        <v>225000</v>
      </c>
      <c r="H326" s="55">
        <v>225000</v>
      </c>
      <c r="I326" s="2"/>
    </row>
    <row r="327" spans="1:9" ht="38.25" outlineLevel="3" x14ac:dyDescent="0.25">
      <c r="A327" s="57" t="s">
        <v>643</v>
      </c>
      <c r="B327" s="56" t="s">
        <v>1006</v>
      </c>
      <c r="C327" s="56" t="s">
        <v>686</v>
      </c>
      <c r="D327" s="56" t="s">
        <v>1158</v>
      </c>
      <c r="E327" s="56" t="s">
        <v>642</v>
      </c>
      <c r="F327" s="55">
        <v>225000</v>
      </c>
      <c r="G327" s="55">
        <v>225000</v>
      </c>
      <c r="H327" s="55">
        <v>225000</v>
      </c>
      <c r="I327" s="2"/>
    </row>
    <row r="328" spans="1:9" outlineLevel="4" x14ac:dyDescent="0.25">
      <c r="A328" s="57" t="s">
        <v>641</v>
      </c>
      <c r="B328" s="56" t="s">
        <v>1006</v>
      </c>
      <c r="C328" s="56" t="s">
        <v>686</v>
      </c>
      <c r="D328" s="56" t="s">
        <v>1158</v>
      </c>
      <c r="E328" s="56" t="s">
        <v>638</v>
      </c>
      <c r="F328" s="55">
        <v>225000</v>
      </c>
      <c r="G328" s="55">
        <v>225000</v>
      </c>
      <c r="H328" s="55">
        <v>225000</v>
      </c>
      <c r="I328" s="2"/>
    </row>
    <row r="329" spans="1:9" ht="38.25" outlineLevel="2" x14ac:dyDescent="0.25">
      <c r="A329" s="57" t="s">
        <v>1157</v>
      </c>
      <c r="B329" s="56" t="s">
        <v>1006</v>
      </c>
      <c r="C329" s="56" t="s">
        <v>686</v>
      </c>
      <c r="D329" s="56" t="s">
        <v>1156</v>
      </c>
      <c r="E329" s="56" t="s">
        <v>616</v>
      </c>
      <c r="F329" s="55">
        <v>85873.67</v>
      </c>
      <c r="G329" s="55">
        <v>85873.67</v>
      </c>
      <c r="H329" s="55">
        <v>85873.67</v>
      </c>
      <c r="I329" s="2"/>
    </row>
    <row r="330" spans="1:9" ht="38.25" outlineLevel="3" x14ac:dyDescent="0.25">
      <c r="A330" s="57" t="s">
        <v>643</v>
      </c>
      <c r="B330" s="56" t="s">
        <v>1006</v>
      </c>
      <c r="C330" s="56" t="s">
        <v>686</v>
      </c>
      <c r="D330" s="56" t="s">
        <v>1156</v>
      </c>
      <c r="E330" s="56" t="s">
        <v>642</v>
      </c>
      <c r="F330" s="55">
        <v>85873.67</v>
      </c>
      <c r="G330" s="55">
        <v>85873.67</v>
      </c>
      <c r="H330" s="55">
        <v>85873.67</v>
      </c>
      <c r="I330" s="2"/>
    </row>
    <row r="331" spans="1:9" outlineLevel="4" x14ac:dyDescent="0.25">
      <c r="A331" s="57" t="s">
        <v>641</v>
      </c>
      <c r="B331" s="56" t="s">
        <v>1006</v>
      </c>
      <c r="C331" s="56" t="s">
        <v>686</v>
      </c>
      <c r="D331" s="56" t="s">
        <v>1156</v>
      </c>
      <c r="E331" s="56" t="s">
        <v>638</v>
      </c>
      <c r="F331" s="55">
        <v>85873.67</v>
      </c>
      <c r="G331" s="55">
        <v>85873.67</v>
      </c>
      <c r="H331" s="55">
        <v>85873.67</v>
      </c>
      <c r="I331" s="2"/>
    </row>
    <row r="332" spans="1:9" ht="51" outlineLevel="2" x14ac:dyDescent="0.25">
      <c r="A332" s="57" t="s">
        <v>1155</v>
      </c>
      <c r="B332" s="56" t="s">
        <v>1006</v>
      </c>
      <c r="C332" s="56" t="s">
        <v>686</v>
      </c>
      <c r="D332" s="56" t="s">
        <v>1154</v>
      </c>
      <c r="E332" s="56" t="s">
        <v>616</v>
      </c>
      <c r="F332" s="55">
        <v>11215910.18</v>
      </c>
      <c r="G332" s="55">
        <v>11215910.18</v>
      </c>
      <c r="H332" s="55">
        <v>11215910.18</v>
      </c>
      <c r="I332" s="2"/>
    </row>
    <row r="333" spans="1:9" ht="38.25" outlineLevel="3" x14ac:dyDescent="0.25">
      <c r="A333" s="57" t="s">
        <v>734</v>
      </c>
      <c r="B333" s="56" t="s">
        <v>1006</v>
      </c>
      <c r="C333" s="56" t="s">
        <v>686</v>
      </c>
      <c r="D333" s="56" t="s">
        <v>1154</v>
      </c>
      <c r="E333" s="56" t="s">
        <v>733</v>
      </c>
      <c r="F333" s="55">
        <v>11215910.18</v>
      </c>
      <c r="G333" s="55">
        <v>11215910.18</v>
      </c>
      <c r="H333" s="55">
        <v>11215910.18</v>
      </c>
      <c r="I333" s="2"/>
    </row>
    <row r="334" spans="1:9" ht="25.5" outlineLevel="4" x14ac:dyDescent="0.25">
      <c r="A334" s="57" t="s">
        <v>820</v>
      </c>
      <c r="B334" s="56" t="s">
        <v>1006</v>
      </c>
      <c r="C334" s="56" t="s">
        <v>686</v>
      </c>
      <c r="D334" s="56" t="s">
        <v>1154</v>
      </c>
      <c r="E334" s="56" t="s">
        <v>818</v>
      </c>
      <c r="F334" s="55">
        <v>11215910.18</v>
      </c>
      <c r="G334" s="55">
        <v>11215910.18</v>
      </c>
      <c r="H334" s="55">
        <v>11215910.18</v>
      </c>
      <c r="I334" s="2"/>
    </row>
    <row r="335" spans="1:9" ht="63.75" outlineLevel="2" x14ac:dyDescent="0.25">
      <c r="A335" s="57" t="s">
        <v>747</v>
      </c>
      <c r="B335" s="56" t="s">
        <v>1006</v>
      </c>
      <c r="C335" s="56" t="s">
        <v>686</v>
      </c>
      <c r="D335" s="56" t="s">
        <v>1153</v>
      </c>
      <c r="E335" s="56" t="s">
        <v>616</v>
      </c>
      <c r="F335" s="55">
        <v>206000</v>
      </c>
      <c r="G335" s="55">
        <v>206000</v>
      </c>
      <c r="H335" s="55">
        <v>176202.93</v>
      </c>
      <c r="I335" s="2"/>
    </row>
    <row r="336" spans="1:9" ht="76.5" outlineLevel="3" x14ac:dyDescent="0.25">
      <c r="A336" s="57" t="s">
        <v>958</v>
      </c>
      <c r="B336" s="56" t="s">
        <v>1006</v>
      </c>
      <c r="C336" s="56" t="s">
        <v>686</v>
      </c>
      <c r="D336" s="56" t="s">
        <v>1153</v>
      </c>
      <c r="E336" s="56" t="s">
        <v>957</v>
      </c>
      <c r="F336" s="55">
        <v>206000</v>
      </c>
      <c r="G336" s="55">
        <v>206000</v>
      </c>
      <c r="H336" s="55">
        <v>176202.93</v>
      </c>
      <c r="I336" s="2"/>
    </row>
    <row r="337" spans="1:9" ht="25.5" outlineLevel="4" x14ac:dyDescent="0.25">
      <c r="A337" s="57" t="s">
        <v>962</v>
      </c>
      <c r="B337" s="56" t="s">
        <v>1006</v>
      </c>
      <c r="C337" s="56" t="s">
        <v>686</v>
      </c>
      <c r="D337" s="56" t="s">
        <v>1153</v>
      </c>
      <c r="E337" s="56" t="s">
        <v>960</v>
      </c>
      <c r="F337" s="55">
        <v>206000</v>
      </c>
      <c r="G337" s="55">
        <v>206000</v>
      </c>
      <c r="H337" s="55">
        <v>176202.93</v>
      </c>
      <c r="I337" s="2"/>
    </row>
    <row r="338" spans="1:9" ht="38.25" outlineLevel="2" x14ac:dyDescent="0.25">
      <c r="A338" s="57" t="s">
        <v>1152</v>
      </c>
      <c r="B338" s="56" t="s">
        <v>1006</v>
      </c>
      <c r="C338" s="56" t="s">
        <v>686</v>
      </c>
      <c r="D338" s="56" t="s">
        <v>1151</v>
      </c>
      <c r="E338" s="56" t="s">
        <v>616</v>
      </c>
      <c r="F338" s="55">
        <v>5837156.8099999996</v>
      </c>
      <c r="G338" s="55">
        <v>5837156.8099999996</v>
      </c>
      <c r="H338" s="55">
        <v>5825144.7300000004</v>
      </c>
      <c r="I338" s="2"/>
    </row>
    <row r="339" spans="1:9" ht="76.5" outlineLevel="3" x14ac:dyDescent="0.25">
      <c r="A339" s="57" t="s">
        <v>958</v>
      </c>
      <c r="B339" s="56" t="s">
        <v>1006</v>
      </c>
      <c r="C339" s="56" t="s">
        <v>686</v>
      </c>
      <c r="D339" s="56" t="s">
        <v>1151</v>
      </c>
      <c r="E339" s="56" t="s">
        <v>957</v>
      </c>
      <c r="F339" s="55">
        <v>5504218.79</v>
      </c>
      <c r="G339" s="55">
        <v>5504218.79</v>
      </c>
      <c r="H339" s="55">
        <v>5504020.1600000001</v>
      </c>
      <c r="I339" s="2"/>
    </row>
    <row r="340" spans="1:9" outlineLevel="4" x14ac:dyDescent="0.25">
      <c r="A340" s="57" t="s">
        <v>956</v>
      </c>
      <c r="B340" s="56" t="s">
        <v>1006</v>
      </c>
      <c r="C340" s="56" t="s">
        <v>686</v>
      </c>
      <c r="D340" s="56" t="s">
        <v>1151</v>
      </c>
      <c r="E340" s="56" t="s">
        <v>955</v>
      </c>
      <c r="F340" s="55">
        <v>4221446.82</v>
      </c>
      <c r="G340" s="55">
        <v>4221446.82</v>
      </c>
      <c r="H340" s="55">
        <v>4221446.82</v>
      </c>
      <c r="I340" s="2"/>
    </row>
    <row r="341" spans="1:9" ht="25.5" outlineLevel="4" x14ac:dyDescent="0.25">
      <c r="A341" s="57" t="s">
        <v>962</v>
      </c>
      <c r="B341" s="56" t="s">
        <v>1006</v>
      </c>
      <c r="C341" s="56" t="s">
        <v>686</v>
      </c>
      <c r="D341" s="56" t="s">
        <v>1151</v>
      </c>
      <c r="E341" s="56" t="s">
        <v>960</v>
      </c>
      <c r="F341" s="55">
        <v>7895.03</v>
      </c>
      <c r="G341" s="55">
        <v>7895.03</v>
      </c>
      <c r="H341" s="55">
        <v>7696.4</v>
      </c>
      <c r="I341" s="2"/>
    </row>
    <row r="342" spans="1:9" ht="51" outlineLevel="4" x14ac:dyDescent="0.25">
      <c r="A342" s="57" t="s">
        <v>954</v>
      </c>
      <c r="B342" s="56" t="s">
        <v>1006</v>
      </c>
      <c r="C342" s="56" t="s">
        <v>686</v>
      </c>
      <c r="D342" s="56" t="s">
        <v>1151</v>
      </c>
      <c r="E342" s="56" t="s">
        <v>953</v>
      </c>
      <c r="F342" s="55">
        <v>1274876.94</v>
      </c>
      <c r="G342" s="55">
        <v>1274876.94</v>
      </c>
      <c r="H342" s="55">
        <v>1274876.94</v>
      </c>
      <c r="I342" s="2"/>
    </row>
    <row r="343" spans="1:9" ht="38.25" outlineLevel="3" x14ac:dyDescent="0.25">
      <c r="A343" s="57" t="s">
        <v>643</v>
      </c>
      <c r="B343" s="56" t="s">
        <v>1006</v>
      </c>
      <c r="C343" s="56" t="s">
        <v>686</v>
      </c>
      <c r="D343" s="56" t="s">
        <v>1151</v>
      </c>
      <c r="E343" s="56" t="s">
        <v>642</v>
      </c>
      <c r="F343" s="55">
        <v>332439.02</v>
      </c>
      <c r="G343" s="55">
        <v>332439.02</v>
      </c>
      <c r="H343" s="55">
        <v>320625.57</v>
      </c>
      <c r="I343" s="2"/>
    </row>
    <row r="344" spans="1:9" outlineLevel="4" x14ac:dyDescent="0.25">
      <c r="A344" s="57" t="s">
        <v>641</v>
      </c>
      <c r="B344" s="56" t="s">
        <v>1006</v>
      </c>
      <c r="C344" s="56" t="s">
        <v>686</v>
      </c>
      <c r="D344" s="56" t="s">
        <v>1151</v>
      </c>
      <c r="E344" s="56" t="s">
        <v>638</v>
      </c>
      <c r="F344" s="55">
        <v>199431.9</v>
      </c>
      <c r="G344" s="55">
        <v>199431.9</v>
      </c>
      <c r="H344" s="55">
        <v>189007.05</v>
      </c>
      <c r="I344" s="2"/>
    </row>
    <row r="345" spans="1:9" outlineLevel="4" x14ac:dyDescent="0.25">
      <c r="A345" s="57" t="s">
        <v>681</v>
      </c>
      <c r="B345" s="56" t="s">
        <v>1006</v>
      </c>
      <c r="C345" s="56" t="s">
        <v>686</v>
      </c>
      <c r="D345" s="56" t="s">
        <v>1151</v>
      </c>
      <c r="E345" s="56" t="s">
        <v>680</v>
      </c>
      <c r="F345" s="55">
        <v>133007.12</v>
      </c>
      <c r="G345" s="55">
        <v>133007.12</v>
      </c>
      <c r="H345" s="55">
        <v>131618.51999999999</v>
      </c>
      <c r="I345" s="2"/>
    </row>
    <row r="346" spans="1:9" outlineLevel="3" x14ac:dyDescent="0.25">
      <c r="A346" s="57" t="s">
        <v>657</v>
      </c>
      <c r="B346" s="56" t="s">
        <v>1006</v>
      </c>
      <c r="C346" s="56" t="s">
        <v>686</v>
      </c>
      <c r="D346" s="56" t="s">
        <v>1151</v>
      </c>
      <c r="E346" s="56" t="s">
        <v>656</v>
      </c>
      <c r="F346" s="55">
        <v>499</v>
      </c>
      <c r="G346" s="55">
        <v>499</v>
      </c>
      <c r="H346" s="55">
        <v>499</v>
      </c>
      <c r="I346" s="2"/>
    </row>
    <row r="347" spans="1:9" ht="25.5" outlineLevel="4" x14ac:dyDescent="0.25">
      <c r="A347" s="57" t="s">
        <v>1070</v>
      </c>
      <c r="B347" s="56" t="s">
        <v>1006</v>
      </c>
      <c r="C347" s="56" t="s">
        <v>686</v>
      </c>
      <c r="D347" s="56" t="s">
        <v>1151</v>
      </c>
      <c r="E347" s="56" t="s">
        <v>1069</v>
      </c>
      <c r="F347" s="55">
        <v>499</v>
      </c>
      <c r="G347" s="55">
        <v>499</v>
      </c>
      <c r="H347" s="55">
        <v>499</v>
      </c>
      <c r="I347" s="2"/>
    </row>
    <row r="348" spans="1:9" ht="89.25" outlineLevel="2" x14ac:dyDescent="0.25">
      <c r="A348" s="57" t="s">
        <v>1150</v>
      </c>
      <c r="B348" s="56" t="s">
        <v>1006</v>
      </c>
      <c r="C348" s="56" t="s">
        <v>686</v>
      </c>
      <c r="D348" s="56" t="s">
        <v>1149</v>
      </c>
      <c r="E348" s="56" t="s">
        <v>616</v>
      </c>
      <c r="F348" s="55">
        <v>6029</v>
      </c>
      <c r="G348" s="55">
        <v>6029</v>
      </c>
      <c r="H348" s="55">
        <v>5837.91</v>
      </c>
      <c r="I348" s="2"/>
    </row>
    <row r="349" spans="1:9" ht="76.5" outlineLevel="3" x14ac:dyDescent="0.25">
      <c r="A349" s="57" t="s">
        <v>958</v>
      </c>
      <c r="B349" s="56" t="s">
        <v>1006</v>
      </c>
      <c r="C349" s="56" t="s">
        <v>686</v>
      </c>
      <c r="D349" s="56" t="s">
        <v>1149</v>
      </c>
      <c r="E349" s="56" t="s">
        <v>957</v>
      </c>
      <c r="F349" s="55">
        <v>6029</v>
      </c>
      <c r="G349" s="55">
        <v>6029</v>
      </c>
      <c r="H349" s="55">
        <v>5837.91</v>
      </c>
      <c r="I349" s="2"/>
    </row>
    <row r="350" spans="1:9" outlineLevel="4" x14ac:dyDescent="0.25">
      <c r="A350" s="57" t="s">
        <v>956</v>
      </c>
      <c r="B350" s="56" t="s">
        <v>1006</v>
      </c>
      <c r="C350" s="56" t="s">
        <v>686</v>
      </c>
      <c r="D350" s="56" t="s">
        <v>1149</v>
      </c>
      <c r="E350" s="56" t="s">
        <v>955</v>
      </c>
      <c r="F350" s="55">
        <v>4630.57</v>
      </c>
      <c r="G350" s="55">
        <v>4630.57</v>
      </c>
      <c r="H350" s="55">
        <v>4572.57</v>
      </c>
      <c r="I350" s="2"/>
    </row>
    <row r="351" spans="1:9" ht="51" outlineLevel="4" x14ac:dyDescent="0.25">
      <c r="A351" s="57" t="s">
        <v>954</v>
      </c>
      <c r="B351" s="56" t="s">
        <v>1006</v>
      </c>
      <c r="C351" s="56" t="s">
        <v>686</v>
      </c>
      <c r="D351" s="56" t="s">
        <v>1149</v>
      </c>
      <c r="E351" s="56" t="s">
        <v>953</v>
      </c>
      <c r="F351" s="55">
        <v>1398.43</v>
      </c>
      <c r="G351" s="55">
        <v>1398.43</v>
      </c>
      <c r="H351" s="55">
        <v>1265.3399999999999</v>
      </c>
      <c r="I351" s="2"/>
    </row>
    <row r="352" spans="1:9" outlineLevel="1" x14ac:dyDescent="0.25">
      <c r="A352" s="57" t="s">
        <v>1148</v>
      </c>
      <c r="B352" s="56" t="s">
        <v>1006</v>
      </c>
      <c r="C352" s="56" t="s">
        <v>1144</v>
      </c>
      <c r="D352" s="56" t="s">
        <v>630</v>
      </c>
      <c r="E352" s="56" t="s">
        <v>616</v>
      </c>
      <c r="F352" s="55">
        <v>7042400</v>
      </c>
      <c r="G352" s="55">
        <v>7042400</v>
      </c>
      <c r="H352" s="55">
        <v>7042400</v>
      </c>
      <c r="I352" s="2"/>
    </row>
    <row r="353" spans="1:9" ht="38.25" outlineLevel="2" x14ac:dyDescent="0.25">
      <c r="A353" s="57" t="s">
        <v>1147</v>
      </c>
      <c r="B353" s="56" t="s">
        <v>1006</v>
      </c>
      <c r="C353" s="56" t="s">
        <v>1144</v>
      </c>
      <c r="D353" s="56" t="s">
        <v>1146</v>
      </c>
      <c r="E353" s="56" t="s">
        <v>616</v>
      </c>
      <c r="F353" s="55">
        <v>6971976</v>
      </c>
      <c r="G353" s="55">
        <v>6971976</v>
      </c>
      <c r="H353" s="55">
        <v>6971976</v>
      </c>
      <c r="I353" s="2"/>
    </row>
    <row r="354" spans="1:9" ht="38.25" outlineLevel="3" x14ac:dyDescent="0.25">
      <c r="A354" s="57" t="s">
        <v>643</v>
      </c>
      <c r="B354" s="56" t="s">
        <v>1006</v>
      </c>
      <c r="C354" s="56" t="s">
        <v>1144</v>
      </c>
      <c r="D354" s="56" t="s">
        <v>1146</v>
      </c>
      <c r="E354" s="56" t="s">
        <v>642</v>
      </c>
      <c r="F354" s="55">
        <v>6971976</v>
      </c>
      <c r="G354" s="55">
        <v>6971976</v>
      </c>
      <c r="H354" s="55">
        <v>6971976</v>
      </c>
      <c r="I354" s="2"/>
    </row>
    <row r="355" spans="1:9" outlineLevel="4" x14ac:dyDescent="0.25">
      <c r="A355" s="57" t="s">
        <v>641</v>
      </c>
      <c r="B355" s="56" t="s">
        <v>1006</v>
      </c>
      <c r="C355" s="56" t="s">
        <v>1144</v>
      </c>
      <c r="D355" s="56" t="s">
        <v>1146</v>
      </c>
      <c r="E355" s="56" t="s">
        <v>638</v>
      </c>
      <c r="F355" s="55">
        <v>6971976</v>
      </c>
      <c r="G355" s="55">
        <v>6971976</v>
      </c>
      <c r="H355" s="55">
        <v>6971976</v>
      </c>
      <c r="I355" s="2"/>
    </row>
    <row r="356" spans="1:9" ht="63.75" outlineLevel="2" x14ac:dyDescent="0.25">
      <c r="A356" s="57" t="s">
        <v>1145</v>
      </c>
      <c r="B356" s="56" t="s">
        <v>1006</v>
      </c>
      <c r="C356" s="56" t="s">
        <v>1144</v>
      </c>
      <c r="D356" s="56" t="s">
        <v>1143</v>
      </c>
      <c r="E356" s="56" t="s">
        <v>616</v>
      </c>
      <c r="F356" s="55">
        <v>70424</v>
      </c>
      <c r="G356" s="55">
        <v>70424</v>
      </c>
      <c r="H356" s="55">
        <v>70424</v>
      </c>
      <c r="I356" s="2"/>
    </row>
    <row r="357" spans="1:9" ht="38.25" outlineLevel="3" x14ac:dyDescent="0.25">
      <c r="A357" s="57" t="s">
        <v>643</v>
      </c>
      <c r="B357" s="56" t="s">
        <v>1006</v>
      </c>
      <c r="C357" s="56" t="s">
        <v>1144</v>
      </c>
      <c r="D357" s="56" t="s">
        <v>1143</v>
      </c>
      <c r="E357" s="56" t="s">
        <v>642</v>
      </c>
      <c r="F357" s="55">
        <v>70424</v>
      </c>
      <c r="G357" s="55">
        <v>70424</v>
      </c>
      <c r="H357" s="55">
        <v>70424</v>
      </c>
      <c r="I357" s="2"/>
    </row>
    <row r="358" spans="1:9" outlineLevel="4" x14ac:dyDescent="0.25">
      <c r="A358" s="57" t="s">
        <v>641</v>
      </c>
      <c r="B358" s="56" t="s">
        <v>1006</v>
      </c>
      <c r="C358" s="56" t="s">
        <v>1144</v>
      </c>
      <c r="D358" s="56" t="s">
        <v>1143</v>
      </c>
      <c r="E358" s="56" t="s">
        <v>638</v>
      </c>
      <c r="F358" s="55">
        <v>70424</v>
      </c>
      <c r="G358" s="55">
        <v>70424</v>
      </c>
      <c r="H358" s="55">
        <v>70424</v>
      </c>
      <c r="I358" s="2"/>
    </row>
    <row r="359" spans="1:9" outlineLevel="1" x14ac:dyDescent="0.25">
      <c r="A359" s="57" t="s">
        <v>663</v>
      </c>
      <c r="B359" s="56" t="s">
        <v>1006</v>
      </c>
      <c r="C359" s="56" t="s">
        <v>647</v>
      </c>
      <c r="D359" s="56" t="s">
        <v>630</v>
      </c>
      <c r="E359" s="56" t="s">
        <v>616</v>
      </c>
      <c r="F359" s="55">
        <v>143709756.28</v>
      </c>
      <c r="G359" s="55">
        <v>143709756.28</v>
      </c>
      <c r="H359" s="55">
        <v>141925799.75</v>
      </c>
      <c r="I359" s="2"/>
    </row>
    <row r="360" spans="1:9" ht="63.75" outlineLevel="2" x14ac:dyDescent="0.25">
      <c r="A360" s="57" t="s">
        <v>1142</v>
      </c>
      <c r="B360" s="56" t="s">
        <v>1006</v>
      </c>
      <c r="C360" s="56" t="s">
        <v>647</v>
      </c>
      <c r="D360" s="56" t="s">
        <v>1141</v>
      </c>
      <c r="E360" s="56" t="s">
        <v>616</v>
      </c>
      <c r="F360" s="55">
        <v>823753.5</v>
      </c>
      <c r="G360" s="55">
        <v>823753.5</v>
      </c>
      <c r="H360" s="55">
        <v>703000</v>
      </c>
      <c r="I360" s="2"/>
    </row>
    <row r="361" spans="1:9" ht="38.25" outlineLevel="3" x14ac:dyDescent="0.25">
      <c r="A361" s="57" t="s">
        <v>734</v>
      </c>
      <c r="B361" s="56" t="s">
        <v>1006</v>
      </c>
      <c r="C361" s="56" t="s">
        <v>647</v>
      </c>
      <c r="D361" s="56" t="s">
        <v>1141</v>
      </c>
      <c r="E361" s="56" t="s">
        <v>733</v>
      </c>
      <c r="F361" s="55">
        <v>823753.5</v>
      </c>
      <c r="G361" s="55">
        <v>823753.5</v>
      </c>
      <c r="H361" s="55">
        <v>703000</v>
      </c>
      <c r="I361" s="2"/>
    </row>
    <row r="362" spans="1:9" ht="25.5" outlineLevel="4" x14ac:dyDescent="0.25">
      <c r="A362" s="57" t="s">
        <v>820</v>
      </c>
      <c r="B362" s="56" t="s">
        <v>1006</v>
      </c>
      <c r="C362" s="56" t="s">
        <v>647</v>
      </c>
      <c r="D362" s="56" t="s">
        <v>1141</v>
      </c>
      <c r="E362" s="56" t="s">
        <v>818</v>
      </c>
      <c r="F362" s="55">
        <v>823753.5</v>
      </c>
      <c r="G362" s="55">
        <v>823753.5</v>
      </c>
      <c r="H362" s="55">
        <v>703000</v>
      </c>
      <c r="I362" s="2"/>
    </row>
    <row r="363" spans="1:9" ht="63.75" outlineLevel="2" x14ac:dyDescent="0.25">
      <c r="A363" s="57" t="s">
        <v>1140</v>
      </c>
      <c r="B363" s="56" t="s">
        <v>1006</v>
      </c>
      <c r="C363" s="56" t="s">
        <v>647</v>
      </c>
      <c r="D363" s="56" t="s">
        <v>1139</v>
      </c>
      <c r="E363" s="56" t="s">
        <v>616</v>
      </c>
      <c r="F363" s="55">
        <v>20900000</v>
      </c>
      <c r="G363" s="55">
        <v>20900000</v>
      </c>
      <c r="H363" s="55">
        <v>20900000</v>
      </c>
      <c r="I363" s="2"/>
    </row>
    <row r="364" spans="1:9" ht="38.25" outlineLevel="3" x14ac:dyDescent="0.25">
      <c r="A364" s="57" t="s">
        <v>643</v>
      </c>
      <c r="B364" s="56" t="s">
        <v>1006</v>
      </c>
      <c r="C364" s="56" t="s">
        <v>647</v>
      </c>
      <c r="D364" s="56" t="s">
        <v>1139</v>
      </c>
      <c r="E364" s="56" t="s">
        <v>642</v>
      </c>
      <c r="F364" s="55">
        <v>0</v>
      </c>
      <c r="G364" s="55">
        <v>0</v>
      </c>
      <c r="H364" s="55">
        <v>0</v>
      </c>
      <c r="I364" s="2"/>
    </row>
    <row r="365" spans="1:9" outlineLevel="4" x14ac:dyDescent="0.25">
      <c r="A365" s="57" t="s">
        <v>641</v>
      </c>
      <c r="B365" s="56" t="s">
        <v>1006</v>
      </c>
      <c r="C365" s="56" t="s">
        <v>647</v>
      </c>
      <c r="D365" s="56" t="s">
        <v>1139</v>
      </c>
      <c r="E365" s="56" t="s">
        <v>638</v>
      </c>
      <c r="F365" s="55">
        <v>0</v>
      </c>
      <c r="G365" s="55">
        <v>0</v>
      </c>
      <c r="H365" s="55">
        <v>0</v>
      </c>
      <c r="I365" s="2"/>
    </row>
    <row r="366" spans="1:9" ht="38.25" outlineLevel="3" x14ac:dyDescent="0.25">
      <c r="A366" s="57" t="s">
        <v>734</v>
      </c>
      <c r="B366" s="56" t="s">
        <v>1006</v>
      </c>
      <c r="C366" s="56" t="s">
        <v>647</v>
      </c>
      <c r="D366" s="56" t="s">
        <v>1139</v>
      </c>
      <c r="E366" s="56" t="s">
        <v>733</v>
      </c>
      <c r="F366" s="55">
        <v>20900000</v>
      </c>
      <c r="G366" s="55">
        <v>20900000</v>
      </c>
      <c r="H366" s="55">
        <v>20900000</v>
      </c>
      <c r="I366" s="2"/>
    </row>
    <row r="367" spans="1:9" ht="25.5" outlineLevel="4" x14ac:dyDescent="0.25">
      <c r="A367" s="57" t="s">
        <v>820</v>
      </c>
      <c r="B367" s="56" t="s">
        <v>1006</v>
      </c>
      <c r="C367" s="56" t="s">
        <v>647</v>
      </c>
      <c r="D367" s="56" t="s">
        <v>1139</v>
      </c>
      <c r="E367" s="56" t="s">
        <v>818</v>
      </c>
      <c r="F367" s="55">
        <v>20900000</v>
      </c>
      <c r="G367" s="55">
        <v>20900000</v>
      </c>
      <c r="H367" s="55">
        <v>20900000</v>
      </c>
      <c r="I367" s="2"/>
    </row>
    <row r="368" spans="1:9" ht="63.75" outlineLevel="2" x14ac:dyDescent="0.25">
      <c r="A368" s="57" t="s">
        <v>1138</v>
      </c>
      <c r="B368" s="56" t="s">
        <v>1006</v>
      </c>
      <c r="C368" s="56" t="s">
        <v>647</v>
      </c>
      <c r="D368" s="56" t="s">
        <v>1137</v>
      </c>
      <c r="E368" s="56" t="s">
        <v>616</v>
      </c>
      <c r="F368" s="55">
        <v>11989379.880000001</v>
      </c>
      <c r="G368" s="55">
        <v>11989379.880000001</v>
      </c>
      <c r="H368" s="55">
        <v>11989379.880000001</v>
      </c>
      <c r="I368" s="2"/>
    </row>
    <row r="369" spans="1:9" ht="38.25" outlineLevel="3" x14ac:dyDescent="0.25">
      <c r="A369" s="57" t="s">
        <v>643</v>
      </c>
      <c r="B369" s="56" t="s">
        <v>1006</v>
      </c>
      <c r="C369" s="56" t="s">
        <v>647</v>
      </c>
      <c r="D369" s="56" t="s">
        <v>1137</v>
      </c>
      <c r="E369" s="56" t="s">
        <v>642</v>
      </c>
      <c r="F369" s="55">
        <v>11989379.880000001</v>
      </c>
      <c r="G369" s="55">
        <v>11989379.880000001</v>
      </c>
      <c r="H369" s="55">
        <v>11989379.880000001</v>
      </c>
      <c r="I369" s="2"/>
    </row>
    <row r="370" spans="1:9" outlineLevel="4" x14ac:dyDescent="0.25">
      <c r="A370" s="57" t="s">
        <v>641</v>
      </c>
      <c r="B370" s="56" t="s">
        <v>1006</v>
      </c>
      <c r="C370" s="56" t="s">
        <v>647</v>
      </c>
      <c r="D370" s="56" t="s">
        <v>1137</v>
      </c>
      <c r="E370" s="56" t="s">
        <v>638</v>
      </c>
      <c r="F370" s="55">
        <v>11989379.880000001</v>
      </c>
      <c r="G370" s="55">
        <v>11989379.880000001</v>
      </c>
      <c r="H370" s="55">
        <v>11989379.880000001</v>
      </c>
      <c r="I370" s="2"/>
    </row>
    <row r="371" spans="1:9" ht="76.5" outlineLevel="2" x14ac:dyDescent="0.25">
      <c r="A371" s="57" t="s">
        <v>1136</v>
      </c>
      <c r="B371" s="56" t="s">
        <v>1006</v>
      </c>
      <c r="C371" s="56" t="s">
        <v>647</v>
      </c>
      <c r="D371" s="56" t="s">
        <v>1135</v>
      </c>
      <c r="E371" s="56" t="s">
        <v>616</v>
      </c>
      <c r="F371" s="55">
        <v>6455819.9500000002</v>
      </c>
      <c r="G371" s="55">
        <v>6455819.9500000002</v>
      </c>
      <c r="H371" s="55">
        <v>6455819.9500000002</v>
      </c>
      <c r="I371" s="2"/>
    </row>
    <row r="372" spans="1:9" ht="38.25" outlineLevel="3" x14ac:dyDescent="0.25">
      <c r="A372" s="57" t="s">
        <v>643</v>
      </c>
      <c r="B372" s="56" t="s">
        <v>1006</v>
      </c>
      <c r="C372" s="56" t="s">
        <v>647</v>
      </c>
      <c r="D372" s="56" t="s">
        <v>1135</v>
      </c>
      <c r="E372" s="56" t="s">
        <v>642</v>
      </c>
      <c r="F372" s="55">
        <v>6455819.9500000002</v>
      </c>
      <c r="G372" s="55">
        <v>6455819.9500000002</v>
      </c>
      <c r="H372" s="55">
        <v>6455819.9500000002</v>
      </c>
      <c r="I372" s="2"/>
    </row>
    <row r="373" spans="1:9" outlineLevel="4" x14ac:dyDescent="0.25">
      <c r="A373" s="57" t="s">
        <v>641</v>
      </c>
      <c r="B373" s="56" t="s">
        <v>1006</v>
      </c>
      <c r="C373" s="56" t="s">
        <v>647</v>
      </c>
      <c r="D373" s="56" t="s">
        <v>1135</v>
      </c>
      <c r="E373" s="56" t="s">
        <v>638</v>
      </c>
      <c r="F373" s="55">
        <v>6455819.9500000002</v>
      </c>
      <c r="G373" s="55">
        <v>6455819.9500000002</v>
      </c>
      <c r="H373" s="55">
        <v>6455819.9500000002</v>
      </c>
      <c r="I373" s="2"/>
    </row>
    <row r="374" spans="1:9" outlineLevel="2" x14ac:dyDescent="0.25">
      <c r="A374" s="57" t="s">
        <v>1134</v>
      </c>
      <c r="B374" s="56" t="s">
        <v>1006</v>
      </c>
      <c r="C374" s="56" t="s">
        <v>647</v>
      </c>
      <c r="D374" s="56" t="s">
        <v>1133</v>
      </c>
      <c r="E374" s="56" t="s">
        <v>616</v>
      </c>
      <c r="F374" s="55">
        <v>2911502.64</v>
      </c>
      <c r="G374" s="55">
        <v>2911502.64</v>
      </c>
      <c r="H374" s="55">
        <v>2911502.64</v>
      </c>
      <c r="I374" s="2"/>
    </row>
    <row r="375" spans="1:9" ht="38.25" outlineLevel="3" x14ac:dyDescent="0.25">
      <c r="A375" s="57" t="s">
        <v>643</v>
      </c>
      <c r="B375" s="56" t="s">
        <v>1006</v>
      </c>
      <c r="C375" s="56" t="s">
        <v>647</v>
      </c>
      <c r="D375" s="56" t="s">
        <v>1133</v>
      </c>
      <c r="E375" s="56" t="s">
        <v>642</v>
      </c>
      <c r="F375" s="55">
        <v>2911502.64</v>
      </c>
      <c r="G375" s="55">
        <v>2911502.64</v>
      </c>
      <c r="H375" s="55">
        <v>2911502.64</v>
      </c>
      <c r="I375" s="2"/>
    </row>
    <row r="376" spans="1:9" outlineLevel="4" x14ac:dyDescent="0.25">
      <c r="A376" s="57" t="s">
        <v>641</v>
      </c>
      <c r="B376" s="56" t="s">
        <v>1006</v>
      </c>
      <c r="C376" s="56" t="s">
        <v>647</v>
      </c>
      <c r="D376" s="56" t="s">
        <v>1133</v>
      </c>
      <c r="E376" s="56" t="s">
        <v>638</v>
      </c>
      <c r="F376" s="55">
        <v>2911502.64</v>
      </c>
      <c r="G376" s="55">
        <v>2911502.64</v>
      </c>
      <c r="H376" s="55">
        <v>2911502.64</v>
      </c>
      <c r="I376" s="2"/>
    </row>
    <row r="377" spans="1:9" ht="25.5" outlineLevel="2" x14ac:dyDescent="0.25">
      <c r="A377" s="57" t="s">
        <v>1132</v>
      </c>
      <c r="B377" s="56" t="s">
        <v>1006</v>
      </c>
      <c r="C377" s="56" t="s">
        <v>647</v>
      </c>
      <c r="D377" s="56" t="s">
        <v>1131</v>
      </c>
      <c r="E377" s="56" t="s">
        <v>616</v>
      </c>
      <c r="F377" s="55">
        <v>3150330.33</v>
      </c>
      <c r="G377" s="55">
        <v>3150330.33</v>
      </c>
      <c r="H377" s="55">
        <v>3150319.38</v>
      </c>
      <c r="I377" s="2"/>
    </row>
    <row r="378" spans="1:9" ht="38.25" outlineLevel="3" x14ac:dyDescent="0.25">
      <c r="A378" s="57" t="s">
        <v>643</v>
      </c>
      <c r="B378" s="56" t="s">
        <v>1006</v>
      </c>
      <c r="C378" s="56" t="s">
        <v>647</v>
      </c>
      <c r="D378" s="56" t="s">
        <v>1131</v>
      </c>
      <c r="E378" s="56" t="s">
        <v>642</v>
      </c>
      <c r="F378" s="55">
        <v>3150330.33</v>
      </c>
      <c r="G378" s="55">
        <v>3150330.33</v>
      </c>
      <c r="H378" s="55">
        <v>3150319.38</v>
      </c>
      <c r="I378" s="2"/>
    </row>
    <row r="379" spans="1:9" outlineLevel="4" x14ac:dyDescent="0.25">
      <c r="A379" s="57" t="s">
        <v>641</v>
      </c>
      <c r="B379" s="56" t="s">
        <v>1006</v>
      </c>
      <c r="C379" s="56" t="s">
        <v>647</v>
      </c>
      <c r="D379" s="56" t="s">
        <v>1131</v>
      </c>
      <c r="E379" s="56" t="s">
        <v>638</v>
      </c>
      <c r="F379" s="55">
        <v>3150330.33</v>
      </c>
      <c r="G379" s="55">
        <v>3150330.33</v>
      </c>
      <c r="H379" s="55">
        <v>3150319.38</v>
      </c>
      <c r="I379" s="2"/>
    </row>
    <row r="380" spans="1:9" ht="38.25" outlineLevel="2" x14ac:dyDescent="0.25">
      <c r="A380" s="57" t="s">
        <v>1130</v>
      </c>
      <c r="B380" s="56" t="s">
        <v>1006</v>
      </c>
      <c r="C380" s="56" t="s">
        <v>647</v>
      </c>
      <c r="D380" s="56" t="s">
        <v>1129</v>
      </c>
      <c r="E380" s="56" t="s">
        <v>616</v>
      </c>
      <c r="F380" s="55">
        <v>297450</v>
      </c>
      <c r="G380" s="55">
        <v>297450</v>
      </c>
      <c r="H380" s="55">
        <v>157150</v>
      </c>
      <c r="I380" s="2"/>
    </row>
    <row r="381" spans="1:9" ht="38.25" outlineLevel="3" x14ac:dyDescent="0.25">
      <c r="A381" s="57" t="s">
        <v>643</v>
      </c>
      <c r="B381" s="56" t="s">
        <v>1006</v>
      </c>
      <c r="C381" s="56" t="s">
        <v>647</v>
      </c>
      <c r="D381" s="56" t="s">
        <v>1129</v>
      </c>
      <c r="E381" s="56" t="s">
        <v>642</v>
      </c>
      <c r="F381" s="55">
        <v>297450</v>
      </c>
      <c r="G381" s="55">
        <v>297450</v>
      </c>
      <c r="H381" s="55">
        <v>157150</v>
      </c>
      <c r="I381" s="2"/>
    </row>
    <row r="382" spans="1:9" outlineLevel="4" x14ac:dyDescent="0.25">
      <c r="A382" s="57" t="s">
        <v>641</v>
      </c>
      <c r="B382" s="56" t="s">
        <v>1006</v>
      </c>
      <c r="C382" s="56" t="s">
        <v>647</v>
      </c>
      <c r="D382" s="56" t="s">
        <v>1129</v>
      </c>
      <c r="E382" s="56" t="s">
        <v>638</v>
      </c>
      <c r="F382" s="55">
        <v>297450</v>
      </c>
      <c r="G382" s="55">
        <v>297450</v>
      </c>
      <c r="H382" s="55">
        <v>157150</v>
      </c>
      <c r="I382" s="2"/>
    </row>
    <row r="383" spans="1:9" ht="76.5" outlineLevel="2" x14ac:dyDescent="0.25">
      <c r="A383" s="57" t="s">
        <v>1128</v>
      </c>
      <c r="B383" s="56" t="s">
        <v>1006</v>
      </c>
      <c r="C383" s="56" t="s">
        <v>647</v>
      </c>
      <c r="D383" s="56" t="s">
        <v>1127</v>
      </c>
      <c r="E383" s="56" t="s">
        <v>616</v>
      </c>
      <c r="F383" s="55">
        <v>65465.22</v>
      </c>
      <c r="G383" s="55">
        <v>65465.22</v>
      </c>
      <c r="H383" s="55">
        <v>43643.48</v>
      </c>
      <c r="I383" s="2"/>
    </row>
    <row r="384" spans="1:9" ht="38.25" outlineLevel="3" x14ac:dyDescent="0.25">
      <c r="A384" s="57" t="s">
        <v>643</v>
      </c>
      <c r="B384" s="56" t="s">
        <v>1006</v>
      </c>
      <c r="C384" s="56" t="s">
        <v>647</v>
      </c>
      <c r="D384" s="56" t="s">
        <v>1127</v>
      </c>
      <c r="E384" s="56" t="s">
        <v>642</v>
      </c>
      <c r="F384" s="55">
        <v>65465.22</v>
      </c>
      <c r="G384" s="55">
        <v>65465.22</v>
      </c>
      <c r="H384" s="55">
        <v>43643.48</v>
      </c>
      <c r="I384" s="2"/>
    </row>
    <row r="385" spans="1:9" outlineLevel="4" x14ac:dyDescent="0.25">
      <c r="A385" s="57" t="s">
        <v>641</v>
      </c>
      <c r="B385" s="56" t="s">
        <v>1006</v>
      </c>
      <c r="C385" s="56" t="s">
        <v>647</v>
      </c>
      <c r="D385" s="56" t="s">
        <v>1127</v>
      </c>
      <c r="E385" s="56" t="s">
        <v>638</v>
      </c>
      <c r="F385" s="55">
        <v>65465.22</v>
      </c>
      <c r="G385" s="55">
        <v>65465.22</v>
      </c>
      <c r="H385" s="55">
        <v>43643.48</v>
      </c>
      <c r="I385" s="2"/>
    </row>
    <row r="386" spans="1:9" ht="25.5" outlineLevel="2" x14ac:dyDescent="0.25">
      <c r="A386" s="57" t="s">
        <v>662</v>
      </c>
      <c r="B386" s="56" t="s">
        <v>1006</v>
      </c>
      <c r="C386" s="56" t="s">
        <v>647</v>
      </c>
      <c r="D386" s="56" t="s">
        <v>660</v>
      </c>
      <c r="E386" s="56" t="s">
        <v>616</v>
      </c>
      <c r="F386" s="55">
        <v>0</v>
      </c>
      <c r="G386" s="55">
        <v>0</v>
      </c>
      <c r="H386" s="55">
        <v>0</v>
      </c>
      <c r="I386" s="2"/>
    </row>
    <row r="387" spans="1:9" ht="38.25" outlineLevel="3" x14ac:dyDescent="0.25">
      <c r="A387" s="57" t="s">
        <v>628</v>
      </c>
      <c r="B387" s="56" t="s">
        <v>1006</v>
      </c>
      <c r="C387" s="56" t="s">
        <v>647</v>
      </c>
      <c r="D387" s="56" t="s">
        <v>660</v>
      </c>
      <c r="E387" s="56" t="s">
        <v>627</v>
      </c>
      <c r="F387" s="55">
        <v>0</v>
      </c>
      <c r="G387" s="55">
        <v>0</v>
      </c>
      <c r="H387" s="55">
        <v>0</v>
      </c>
      <c r="I387" s="2"/>
    </row>
    <row r="388" spans="1:9" ht="38.25" outlineLevel="4" x14ac:dyDescent="0.25">
      <c r="A388" s="57" t="s">
        <v>661</v>
      </c>
      <c r="B388" s="56" t="s">
        <v>1006</v>
      </c>
      <c r="C388" s="56" t="s">
        <v>647</v>
      </c>
      <c r="D388" s="56" t="s">
        <v>660</v>
      </c>
      <c r="E388" s="56" t="s">
        <v>659</v>
      </c>
      <c r="F388" s="55">
        <v>0</v>
      </c>
      <c r="G388" s="55">
        <v>0</v>
      </c>
      <c r="H388" s="55">
        <v>0</v>
      </c>
      <c r="I388" s="2"/>
    </row>
    <row r="389" spans="1:9" ht="38.25" outlineLevel="2" x14ac:dyDescent="0.25">
      <c r="A389" s="57" t="s">
        <v>1126</v>
      </c>
      <c r="B389" s="56" t="s">
        <v>1006</v>
      </c>
      <c r="C389" s="56" t="s">
        <v>647</v>
      </c>
      <c r="D389" s="56" t="s">
        <v>1125</v>
      </c>
      <c r="E389" s="56" t="s">
        <v>616</v>
      </c>
      <c r="F389" s="55">
        <v>62000</v>
      </c>
      <c r="G389" s="55">
        <v>62000</v>
      </c>
      <c r="H389" s="55">
        <v>62000</v>
      </c>
      <c r="I389" s="2"/>
    </row>
    <row r="390" spans="1:9" ht="38.25" outlineLevel="3" x14ac:dyDescent="0.25">
      <c r="A390" s="57" t="s">
        <v>643</v>
      </c>
      <c r="B390" s="56" t="s">
        <v>1006</v>
      </c>
      <c r="C390" s="56" t="s">
        <v>647</v>
      </c>
      <c r="D390" s="56" t="s">
        <v>1125</v>
      </c>
      <c r="E390" s="56" t="s">
        <v>642</v>
      </c>
      <c r="F390" s="55">
        <v>62000</v>
      </c>
      <c r="G390" s="55">
        <v>62000</v>
      </c>
      <c r="H390" s="55">
        <v>62000</v>
      </c>
      <c r="I390" s="2"/>
    </row>
    <row r="391" spans="1:9" outlineLevel="4" x14ac:dyDescent="0.25">
      <c r="A391" s="57" t="s">
        <v>641</v>
      </c>
      <c r="B391" s="56" t="s">
        <v>1006</v>
      </c>
      <c r="C391" s="56" t="s">
        <v>647</v>
      </c>
      <c r="D391" s="56" t="s">
        <v>1125</v>
      </c>
      <c r="E391" s="56" t="s">
        <v>638</v>
      </c>
      <c r="F391" s="55">
        <v>62000</v>
      </c>
      <c r="G391" s="55">
        <v>62000</v>
      </c>
      <c r="H391" s="55">
        <v>62000</v>
      </c>
      <c r="I391" s="2"/>
    </row>
    <row r="392" spans="1:9" ht="25.5" outlineLevel="2" x14ac:dyDescent="0.25">
      <c r="A392" s="57" t="s">
        <v>1124</v>
      </c>
      <c r="B392" s="56" t="s">
        <v>1006</v>
      </c>
      <c r="C392" s="56" t="s">
        <v>647</v>
      </c>
      <c r="D392" s="56" t="s">
        <v>1123</v>
      </c>
      <c r="E392" s="56" t="s">
        <v>616</v>
      </c>
      <c r="F392" s="55">
        <v>2570000</v>
      </c>
      <c r="G392" s="55">
        <v>2570000</v>
      </c>
      <c r="H392" s="55">
        <v>2570000</v>
      </c>
      <c r="I392" s="2"/>
    </row>
    <row r="393" spans="1:9" ht="38.25" outlineLevel="3" x14ac:dyDescent="0.25">
      <c r="A393" s="57" t="s">
        <v>643</v>
      </c>
      <c r="B393" s="56" t="s">
        <v>1006</v>
      </c>
      <c r="C393" s="56" t="s">
        <v>647</v>
      </c>
      <c r="D393" s="56" t="s">
        <v>1123</v>
      </c>
      <c r="E393" s="56" t="s">
        <v>642</v>
      </c>
      <c r="F393" s="55">
        <v>2570000</v>
      </c>
      <c r="G393" s="55">
        <v>2570000</v>
      </c>
      <c r="H393" s="55">
        <v>2570000</v>
      </c>
      <c r="I393" s="2"/>
    </row>
    <row r="394" spans="1:9" outlineLevel="4" x14ac:dyDescent="0.25">
      <c r="A394" s="57" t="s">
        <v>641</v>
      </c>
      <c r="B394" s="56" t="s">
        <v>1006</v>
      </c>
      <c r="C394" s="56" t="s">
        <v>647</v>
      </c>
      <c r="D394" s="56" t="s">
        <v>1123</v>
      </c>
      <c r="E394" s="56" t="s">
        <v>638</v>
      </c>
      <c r="F394" s="55">
        <v>2570000</v>
      </c>
      <c r="G394" s="55">
        <v>2570000</v>
      </c>
      <c r="H394" s="55">
        <v>2570000</v>
      </c>
      <c r="I394" s="2"/>
    </row>
    <row r="395" spans="1:9" ht="38.25" outlineLevel="2" x14ac:dyDescent="0.25">
      <c r="A395" s="57" t="s">
        <v>1122</v>
      </c>
      <c r="B395" s="56" t="s">
        <v>1006</v>
      </c>
      <c r="C395" s="56" t="s">
        <v>647</v>
      </c>
      <c r="D395" s="56" t="s">
        <v>1121</v>
      </c>
      <c r="E395" s="56" t="s">
        <v>616</v>
      </c>
      <c r="F395" s="55">
        <v>121122</v>
      </c>
      <c r="G395" s="55">
        <v>121122</v>
      </c>
      <c r="H395" s="55">
        <v>121122</v>
      </c>
      <c r="I395" s="2"/>
    </row>
    <row r="396" spans="1:9" ht="38.25" outlineLevel="3" x14ac:dyDescent="0.25">
      <c r="A396" s="57" t="s">
        <v>643</v>
      </c>
      <c r="B396" s="56" t="s">
        <v>1006</v>
      </c>
      <c r="C396" s="56" t="s">
        <v>647</v>
      </c>
      <c r="D396" s="56" t="s">
        <v>1121</v>
      </c>
      <c r="E396" s="56" t="s">
        <v>642</v>
      </c>
      <c r="F396" s="55">
        <v>121122</v>
      </c>
      <c r="G396" s="55">
        <v>121122</v>
      </c>
      <c r="H396" s="55">
        <v>121122</v>
      </c>
      <c r="I396" s="2"/>
    </row>
    <row r="397" spans="1:9" outlineLevel="4" x14ac:dyDescent="0.25">
      <c r="A397" s="57" t="s">
        <v>641</v>
      </c>
      <c r="B397" s="56" t="s">
        <v>1006</v>
      </c>
      <c r="C397" s="56" t="s">
        <v>647</v>
      </c>
      <c r="D397" s="56" t="s">
        <v>1121</v>
      </c>
      <c r="E397" s="56" t="s">
        <v>638</v>
      </c>
      <c r="F397" s="55">
        <v>121122</v>
      </c>
      <c r="G397" s="55">
        <v>121122</v>
      </c>
      <c r="H397" s="55">
        <v>121122</v>
      </c>
      <c r="I397" s="2"/>
    </row>
    <row r="398" spans="1:9" ht="25.5" outlineLevel="2" x14ac:dyDescent="0.25">
      <c r="A398" s="57" t="s">
        <v>1120</v>
      </c>
      <c r="B398" s="56" t="s">
        <v>1006</v>
      </c>
      <c r="C398" s="56" t="s">
        <v>647</v>
      </c>
      <c r="D398" s="56" t="s">
        <v>1119</v>
      </c>
      <c r="E398" s="56" t="s">
        <v>616</v>
      </c>
      <c r="F398" s="55">
        <v>854298.72</v>
      </c>
      <c r="G398" s="55">
        <v>854298.72</v>
      </c>
      <c r="H398" s="55">
        <v>854298.72</v>
      </c>
      <c r="I398" s="2"/>
    </row>
    <row r="399" spans="1:9" ht="38.25" outlineLevel="3" x14ac:dyDescent="0.25">
      <c r="A399" s="57" t="s">
        <v>643</v>
      </c>
      <c r="B399" s="56" t="s">
        <v>1006</v>
      </c>
      <c r="C399" s="56" t="s">
        <v>647</v>
      </c>
      <c r="D399" s="56" t="s">
        <v>1119</v>
      </c>
      <c r="E399" s="56" t="s">
        <v>642</v>
      </c>
      <c r="F399" s="55">
        <v>854298.72</v>
      </c>
      <c r="G399" s="55">
        <v>854298.72</v>
      </c>
      <c r="H399" s="55">
        <v>854298.72</v>
      </c>
      <c r="I399" s="2"/>
    </row>
    <row r="400" spans="1:9" outlineLevel="4" x14ac:dyDescent="0.25">
      <c r="A400" s="57" t="s">
        <v>641</v>
      </c>
      <c r="B400" s="56" t="s">
        <v>1006</v>
      </c>
      <c r="C400" s="56" t="s">
        <v>647</v>
      </c>
      <c r="D400" s="56" t="s">
        <v>1119</v>
      </c>
      <c r="E400" s="56" t="s">
        <v>638</v>
      </c>
      <c r="F400" s="55">
        <v>854298.72</v>
      </c>
      <c r="G400" s="55">
        <v>854298.72</v>
      </c>
      <c r="H400" s="55">
        <v>854298.72</v>
      </c>
      <c r="I400" s="2"/>
    </row>
    <row r="401" spans="1:9" ht="63.75" outlineLevel="2" x14ac:dyDescent="0.25">
      <c r="A401" s="57" t="s">
        <v>1118</v>
      </c>
      <c r="B401" s="56" t="s">
        <v>1006</v>
      </c>
      <c r="C401" s="56" t="s">
        <v>647</v>
      </c>
      <c r="D401" s="56" t="s">
        <v>1117</v>
      </c>
      <c r="E401" s="56" t="s">
        <v>616</v>
      </c>
      <c r="F401" s="55">
        <v>3913608</v>
      </c>
      <c r="G401" s="55">
        <v>3913608</v>
      </c>
      <c r="H401" s="55">
        <v>3913608</v>
      </c>
      <c r="I401" s="2"/>
    </row>
    <row r="402" spans="1:9" ht="38.25" outlineLevel="3" x14ac:dyDescent="0.25">
      <c r="A402" s="57" t="s">
        <v>628</v>
      </c>
      <c r="B402" s="56" t="s">
        <v>1006</v>
      </c>
      <c r="C402" s="56" t="s">
        <v>647</v>
      </c>
      <c r="D402" s="56" t="s">
        <v>1117</v>
      </c>
      <c r="E402" s="56" t="s">
        <v>627</v>
      </c>
      <c r="F402" s="55">
        <v>3913608</v>
      </c>
      <c r="G402" s="55">
        <v>3913608</v>
      </c>
      <c r="H402" s="55">
        <v>3913608</v>
      </c>
      <c r="I402" s="2"/>
    </row>
    <row r="403" spans="1:9" ht="38.25" outlineLevel="4" x14ac:dyDescent="0.25">
      <c r="A403" s="57" t="s">
        <v>661</v>
      </c>
      <c r="B403" s="56" t="s">
        <v>1006</v>
      </c>
      <c r="C403" s="56" t="s">
        <v>647</v>
      </c>
      <c r="D403" s="56" t="s">
        <v>1117</v>
      </c>
      <c r="E403" s="56" t="s">
        <v>659</v>
      </c>
      <c r="F403" s="55">
        <v>3913608</v>
      </c>
      <c r="G403" s="55">
        <v>3913608</v>
      </c>
      <c r="H403" s="55">
        <v>3913608</v>
      </c>
      <c r="I403" s="2"/>
    </row>
    <row r="404" spans="1:9" ht="38.25" outlineLevel="2" x14ac:dyDescent="0.25">
      <c r="A404" s="57" t="s">
        <v>1116</v>
      </c>
      <c r="B404" s="56" t="s">
        <v>1006</v>
      </c>
      <c r="C404" s="56" t="s">
        <v>647</v>
      </c>
      <c r="D404" s="56" t="s">
        <v>1115</v>
      </c>
      <c r="E404" s="56" t="s">
        <v>616</v>
      </c>
      <c r="F404" s="55">
        <v>789980</v>
      </c>
      <c r="G404" s="55">
        <v>789980</v>
      </c>
      <c r="H404" s="55">
        <v>678885</v>
      </c>
      <c r="I404" s="2"/>
    </row>
    <row r="405" spans="1:9" ht="38.25" outlineLevel="3" x14ac:dyDescent="0.25">
      <c r="A405" s="57" t="s">
        <v>643</v>
      </c>
      <c r="B405" s="56" t="s">
        <v>1006</v>
      </c>
      <c r="C405" s="56" t="s">
        <v>647</v>
      </c>
      <c r="D405" s="56" t="s">
        <v>1115</v>
      </c>
      <c r="E405" s="56" t="s">
        <v>642</v>
      </c>
      <c r="F405" s="55">
        <v>789980</v>
      </c>
      <c r="G405" s="55">
        <v>789980</v>
      </c>
      <c r="H405" s="55">
        <v>678885</v>
      </c>
      <c r="I405" s="2"/>
    </row>
    <row r="406" spans="1:9" outlineLevel="4" x14ac:dyDescent="0.25">
      <c r="A406" s="57" t="s">
        <v>641</v>
      </c>
      <c r="B406" s="56" t="s">
        <v>1006</v>
      </c>
      <c r="C406" s="56" t="s">
        <v>647</v>
      </c>
      <c r="D406" s="56" t="s">
        <v>1115</v>
      </c>
      <c r="E406" s="56" t="s">
        <v>638</v>
      </c>
      <c r="F406" s="55">
        <v>789980</v>
      </c>
      <c r="G406" s="55">
        <v>789980</v>
      </c>
      <c r="H406" s="55">
        <v>678885</v>
      </c>
      <c r="I406" s="2"/>
    </row>
    <row r="407" spans="1:9" ht="51" outlineLevel="2" x14ac:dyDescent="0.25">
      <c r="A407" s="57" t="s">
        <v>1114</v>
      </c>
      <c r="B407" s="56" t="s">
        <v>1006</v>
      </c>
      <c r="C407" s="56" t="s">
        <v>647</v>
      </c>
      <c r="D407" s="56" t="s">
        <v>1113</v>
      </c>
      <c r="E407" s="56" t="s">
        <v>616</v>
      </c>
      <c r="F407" s="55">
        <v>6529872.96</v>
      </c>
      <c r="G407" s="55">
        <v>6529872.96</v>
      </c>
      <c r="H407" s="55">
        <v>5933259.7699999996</v>
      </c>
      <c r="I407" s="2"/>
    </row>
    <row r="408" spans="1:9" ht="38.25" outlineLevel="3" x14ac:dyDescent="0.25">
      <c r="A408" s="57" t="s">
        <v>643</v>
      </c>
      <c r="B408" s="56" t="s">
        <v>1006</v>
      </c>
      <c r="C408" s="56" t="s">
        <v>647</v>
      </c>
      <c r="D408" s="56" t="s">
        <v>1113</v>
      </c>
      <c r="E408" s="56" t="s">
        <v>642</v>
      </c>
      <c r="F408" s="55">
        <v>6529872.96</v>
      </c>
      <c r="G408" s="55">
        <v>6529872.96</v>
      </c>
      <c r="H408" s="55">
        <v>5933259.7699999996</v>
      </c>
      <c r="I408" s="2"/>
    </row>
    <row r="409" spans="1:9" outlineLevel="4" x14ac:dyDescent="0.25">
      <c r="A409" s="57" t="s">
        <v>641</v>
      </c>
      <c r="B409" s="56" t="s">
        <v>1006</v>
      </c>
      <c r="C409" s="56" t="s">
        <v>647</v>
      </c>
      <c r="D409" s="56" t="s">
        <v>1113</v>
      </c>
      <c r="E409" s="56" t="s">
        <v>638</v>
      </c>
      <c r="F409" s="55">
        <v>6529872.96</v>
      </c>
      <c r="G409" s="55">
        <v>6529872.96</v>
      </c>
      <c r="H409" s="55">
        <v>5933259.7699999996</v>
      </c>
      <c r="I409" s="2"/>
    </row>
    <row r="410" spans="1:9" ht="51" outlineLevel="2" x14ac:dyDescent="0.25">
      <c r="A410" s="57" t="s">
        <v>1112</v>
      </c>
      <c r="B410" s="56" t="s">
        <v>1006</v>
      </c>
      <c r="C410" s="56" t="s">
        <v>647</v>
      </c>
      <c r="D410" s="56" t="s">
        <v>1111</v>
      </c>
      <c r="E410" s="56" t="s">
        <v>616</v>
      </c>
      <c r="F410" s="55">
        <v>119492.51</v>
      </c>
      <c r="G410" s="55">
        <v>119492.51</v>
      </c>
      <c r="H410" s="55">
        <v>78290.92</v>
      </c>
      <c r="I410" s="2"/>
    </row>
    <row r="411" spans="1:9" ht="38.25" outlineLevel="3" x14ac:dyDescent="0.25">
      <c r="A411" s="57" t="s">
        <v>643</v>
      </c>
      <c r="B411" s="56" t="s">
        <v>1006</v>
      </c>
      <c r="C411" s="56" t="s">
        <v>647</v>
      </c>
      <c r="D411" s="56" t="s">
        <v>1111</v>
      </c>
      <c r="E411" s="56" t="s">
        <v>642</v>
      </c>
      <c r="F411" s="55">
        <v>119492.51</v>
      </c>
      <c r="G411" s="55">
        <v>119492.51</v>
      </c>
      <c r="H411" s="55">
        <v>78290.92</v>
      </c>
      <c r="I411" s="2"/>
    </row>
    <row r="412" spans="1:9" outlineLevel="4" x14ac:dyDescent="0.25">
      <c r="A412" s="57" t="s">
        <v>681</v>
      </c>
      <c r="B412" s="56" t="s">
        <v>1006</v>
      </c>
      <c r="C412" s="56" t="s">
        <v>647</v>
      </c>
      <c r="D412" s="56" t="s">
        <v>1111</v>
      </c>
      <c r="E412" s="56" t="s">
        <v>680</v>
      </c>
      <c r="F412" s="55">
        <v>119492.51</v>
      </c>
      <c r="G412" s="55">
        <v>119492.51</v>
      </c>
      <c r="H412" s="55">
        <v>78290.92</v>
      </c>
      <c r="I412" s="2"/>
    </row>
    <row r="413" spans="1:9" ht="25.5" outlineLevel="2" x14ac:dyDescent="0.25">
      <c r="A413" s="57" t="s">
        <v>1110</v>
      </c>
      <c r="B413" s="56" t="s">
        <v>1006</v>
      </c>
      <c r="C413" s="56" t="s">
        <v>647</v>
      </c>
      <c r="D413" s="56" t="s">
        <v>1109</v>
      </c>
      <c r="E413" s="56" t="s">
        <v>616</v>
      </c>
      <c r="F413" s="55">
        <v>814478.33</v>
      </c>
      <c r="G413" s="55">
        <v>814478.33</v>
      </c>
      <c r="H413" s="55">
        <v>714184</v>
      </c>
      <c r="I413" s="2"/>
    </row>
    <row r="414" spans="1:9" ht="38.25" outlineLevel="3" x14ac:dyDescent="0.25">
      <c r="A414" s="57" t="s">
        <v>643</v>
      </c>
      <c r="B414" s="56" t="s">
        <v>1006</v>
      </c>
      <c r="C414" s="56" t="s">
        <v>647</v>
      </c>
      <c r="D414" s="56" t="s">
        <v>1109</v>
      </c>
      <c r="E414" s="56" t="s">
        <v>642</v>
      </c>
      <c r="F414" s="55">
        <v>814478.33</v>
      </c>
      <c r="G414" s="55">
        <v>814478.33</v>
      </c>
      <c r="H414" s="55">
        <v>714184</v>
      </c>
      <c r="I414" s="2"/>
    </row>
    <row r="415" spans="1:9" outlineLevel="4" x14ac:dyDescent="0.25">
      <c r="A415" s="57" t="s">
        <v>641</v>
      </c>
      <c r="B415" s="56" t="s">
        <v>1006</v>
      </c>
      <c r="C415" s="56" t="s">
        <v>647</v>
      </c>
      <c r="D415" s="56" t="s">
        <v>1109</v>
      </c>
      <c r="E415" s="56" t="s">
        <v>638</v>
      </c>
      <c r="F415" s="55">
        <v>814478.33</v>
      </c>
      <c r="G415" s="55">
        <v>814478.33</v>
      </c>
      <c r="H415" s="55">
        <v>714184</v>
      </c>
      <c r="I415" s="2"/>
    </row>
    <row r="416" spans="1:9" ht="25.5" outlineLevel="2" x14ac:dyDescent="0.25">
      <c r="A416" s="57" t="s">
        <v>1108</v>
      </c>
      <c r="B416" s="56" t="s">
        <v>1006</v>
      </c>
      <c r="C416" s="56" t="s">
        <v>647</v>
      </c>
      <c r="D416" s="56" t="s">
        <v>1107</v>
      </c>
      <c r="E416" s="56" t="s">
        <v>616</v>
      </c>
      <c r="F416" s="55">
        <v>1099597</v>
      </c>
      <c r="G416" s="55">
        <v>1099597</v>
      </c>
      <c r="H416" s="55">
        <v>1099597</v>
      </c>
      <c r="I416" s="2"/>
    </row>
    <row r="417" spans="1:9" ht="38.25" outlineLevel="3" x14ac:dyDescent="0.25">
      <c r="A417" s="57" t="s">
        <v>643</v>
      </c>
      <c r="B417" s="56" t="s">
        <v>1006</v>
      </c>
      <c r="C417" s="56" t="s">
        <v>647</v>
      </c>
      <c r="D417" s="56" t="s">
        <v>1107</v>
      </c>
      <c r="E417" s="56" t="s">
        <v>642</v>
      </c>
      <c r="F417" s="55">
        <v>1099597</v>
      </c>
      <c r="G417" s="55">
        <v>1099597</v>
      </c>
      <c r="H417" s="55">
        <v>1099597</v>
      </c>
      <c r="I417" s="2"/>
    </row>
    <row r="418" spans="1:9" outlineLevel="4" x14ac:dyDescent="0.25">
      <c r="A418" s="57" t="s">
        <v>641</v>
      </c>
      <c r="B418" s="56" t="s">
        <v>1006</v>
      </c>
      <c r="C418" s="56" t="s">
        <v>647</v>
      </c>
      <c r="D418" s="56" t="s">
        <v>1107</v>
      </c>
      <c r="E418" s="56" t="s">
        <v>638</v>
      </c>
      <c r="F418" s="55">
        <v>1099597</v>
      </c>
      <c r="G418" s="55">
        <v>1099597</v>
      </c>
      <c r="H418" s="55">
        <v>1099597</v>
      </c>
      <c r="I418" s="2"/>
    </row>
    <row r="419" spans="1:9" ht="51" outlineLevel="2" x14ac:dyDescent="0.25">
      <c r="A419" s="57" t="s">
        <v>1106</v>
      </c>
      <c r="B419" s="56" t="s">
        <v>1006</v>
      </c>
      <c r="C419" s="56" t="s">
        <v>647</v>
      </c>
      <c r="D419" s="56" t="s">
        <v>1105</v>
      </c>
      <c r="E419" s="56" t="s">
        <v>616</v>
      </c>
      <c r="F419" s="55">
        <v>896200</v>
      </c>
      <c r="G419" s="55">
        <v>896200</v>
      </c>
      <c r="H419" s="55">
        <v>894723.43</v>
      </c>
      <c r="I419" s="2"/>
    </row>
    <row r="420" spans="1:9" ht="38.25" outlineLevel="3" x14ac:dyDescent="0.25">
      <c r="A420" s="57" t="s">
        <v>643</v>
      </c>
      <c r="B420" s="56" t="s">
        <v>1006</v>
      </c>
      <c r="C420" s="56" t="s">
        <v>647</v>
      </c>
      <c r="D420" s="56" t="s">
        <v>1105</v>
      </c>
      <c r="E420" s="56" t="s">
        <v>642</v>
      </c>
      <c r="F420" s="55">
        <v>896200</v>
      </c>
      <c r="G420" s="55">
        <v>896200</v>
      </c>
      <c r="H420" s="55">
        <v>894723.43</v>
      </c>
      <c r="I420" s="2"/>
    </row>
    <row r="421" spans="1:9" outlineLevel="4" x14ac:dyDescent="0.25">
      <c r="A421" s="57" t="s">
        <v>641</v>
      </c>
      <c r="B421" s="56" t="s">
        <v>1006</v>
      </c>
      <c r="C421" s="56" t="s">
        <v>647</v>
      </c>
      <c r="D421" s="56" t="s">
        <v>1105</v>
      </c>
      <c r="E421" s="56" t="s">
        <v>638</v>
      </c>
      <c r="F421" s="55">
        <v>896200</v>
      </c>
      <c r="G421" s="55">
        <v>896200</v>
      </c>
      <c r="H421" s="55">
        <v>894723.43</v>
      </c>
      <c r="I421" s="2"/>
    </row>
    <row r="422" spans="1:9" ht="76.5" outlineLevel="2" x14ac:dyDescent="0.25">
      <c r="A422" s="57" t="s">
        <v>1104</v>
      </c>
      <c r="B422" s="56" t="s">
        <v>1006</v>
      </c>
      <c r="C422" s="56" t="s">
        <v>647</v>
      </c>
      <c r="D422" s="56" t="s">
        <v>1103</v>
      </c>
      <c r="E422" s="56" t="s">
        <v>616</v>
      </c>
      <c r="F422" s="55">
        <v>11433.33</v>
      </c>
      <c r="G422" s="55">
        <v>11433.33</v>
      </c>
      <c r="H422" s="55">
        <v>11433.33</v>
      </c>
      <c r="I422" s="2"/>
    </row>
    <row r="423" spans="1:9" ht="38.25" outlineLevel="3" x14ac:dyDescent="0.25">
      <c r="A423" s="57" t="s">
        <v>643</v>
      </c>
      <c r="B423" s="56" t="s">
        <v>1006</v>
      </c>
      <c r="C423" s="56" t="s">
        <v>647</v>
      </c>
      <c r="D423" s="56" t="s">
        <v>1103</v>
      </c>
      <c r="E423" s="56" t="s">
        <v>642</v>
      </c>
      <c r="F423" s="55">
        <v>11433.33</v>
      </c>
      <c r="G423" s="55">
        <v>11433.33</v>
      </c>
      <c r="H423" s="55">
        <v>11433.33</v>
      </c>
      <c r="I423" s="2"/>
    </row>
    <row r="424" spans="1:9" outlineLevel="4" x14ac:dyDescent="0.25">
      <c r="A424" s="57" t="s">
        <v>641</v>
      </c>
      <c r="B424" s="56" t="s">
        <v>1006</v>
      </c>
      <c r="C424" s="56" t="s">
        <v>647</v>
      </c>
      <c r="D424" s="56" t="s">
        <v>1103</v>
      </c>
      <c r="E424" s="56" t="s">
        <v>638</v>
      </c>
      <c r="F424" s="55">
        <v>11433.33</v>
      </c>
      <c r="G424" s="55">
        <v>11433.33</v>
      </c>
      <c r="H424" s="55">
        <v>11433.33</v>
      </c>
      <c r="I424" s="2"/>
    </row>
    <row r="425" spans="1:9" ht="51" outlineLevel="2" x14ac:dyDescent="0.25">
      <c r="A425" s="57" t="s">
        <v>1102</v>
      </c>
      <c r="B425" s="56" t="s">
        <v>1006</v>
      </c>
      <c r="C425" s="56" t="s">
        <v>647</v>
      </c>
      <c r="D425" s="56" t="s">
        <v>1101</v>
      </c>
      <c r="E425" s="56" t="s">
        <v>616</v>
      </c>
      <c r="F425" s="55">
        <v>5147541.0999999996</v>
      </c>
      <c r="G425" s="55">
        <v>5147541.0999999996</v>
      </c>
      <c r="H425" s="55">
        <v>5082541.0999999996</v>
      </c>
      <c r="I425" s="2"/>
    </row>
    <row r="426" spans="1:9" ht="38.25" outlineLevel="3" x14ac:dyDescent="0.25">
      <c r="A426" s="57" t="s">
        <v>643</v>
      </c>
      <c r="B426" s="56" t="s">
        <v>1006</v>
      </c>
      <c r="C426" s="56" t="s">
        <v>647</v>
      </c>
      <c r="D426" s="56" t="s">
        <v>1101</v>
      </c>
      <c r="E426" s="56" t="s">
        <v>642</v>
      </c>
      <c r="F426" s="55">
        <v>5147541.0999999996</v>
      </c>
      <c r="G426" s="55">
        <v>5147541.0999999996</v>
      </c>
      <c r="H426" s="55">
        <v>5082541.0999999996</v>
      </c>
      <c r="I426" s="2"/>
    </row>
    <row r="427" spans="1:9" outlineLevel="4" x14ac:dyDescent="0.25">
      <c r="A427" s="57" t="s">
        <v>641</v>
      </c>
      <c r="B427" s="56" t="s">
        <v>1006</v>
      </c>
      <c r="C427" s="56" t="s">
        <v>647</v>
      </c>
      <c r="D427" s="56" t="s">
        <v>1101</v>
      </c>
      <c r="E427" s="56" t="s">
        <v>638</v>
      </c>
      <c r="F427" s="55">
        <v>5147541.0999999996</v>
      </c>
      <c r="G427" s="55">
        <v>5147541.0999999996</v>
      </c>
      <c r="H427" s="55">
        <v>5082541.0999999996</v>
      </c>
      <c r="I427" s="2"/>
    </row>
    <row r="428" spans="1:9" outlineLevel="2" x14ac:dyDescent="0.25">
      <c r="A428" s="57" t="s">
        <v>1100</v>
      </c>
      <c r="B428" s="56" t="s">
        <v>1006</v>
      </c>
      <c r="C428" s="56" t="s">
        <v>647</v>
      </c>
      <c r="D428" s="56" t="s">
        <v>1099</v>
      </c>
      <c r="E428" s="56" t="s">
        <v>616</v>
      </c>
      <c r="F428" s="55">
        <v>5778604</v>
      </c>
      <c r="G428" s="55">
        <v>5778604</v>
      </c>
      <c r="H428" s="55">
        <v>5681399.2000000002</v>
      </c>
      <c r="I428" s="2"/>
    </row>
    <row r="429" spans="1:9" ht="38.25" outlineLevel="3" x14ac:dyDescent="0.25">
      <c r="A429" s="57" t="s">
        <v>643</v>
      </c>
      <c r="B429" s="56" t="s">
        <v>1006</v>
      </c>
      <c r="C429" s="56" t="s">
        <v>647</v>
      </c>
      <c r="D429" s="56" t="s">
        <v>1099</v>
      </c>
      <c r="E429" s="56" t="s">
        <v>642</v>
      </c>
      <c r="F429" s="55">
        <v>5778604</v>
      </c>
      <c r="G429" s="55">
        <v>5778604</v>
      </c>
      <c r="H429" s="55">
        <v>5681399.2000000002</v>
      </c>
      <c r="I429" s="2"/>
    </row>
    <row r="430" spans="1:9" outlineLevel="4" x14ac:dyDescent="0.25">
      <c r="A430" s="57" t="s">
        <v>641</v>
      </c>
      <c r="B430" s="56" t="s">
        <v>1006</v>
      </c>
      <c r="C430" s="56" t="s">
        <v>647</v>
      </c>
      <c r="D430" s="56" t="s">
        <v>1099</v>
      </c>
      <c r="E430" s="56" t="s">
        <v>638</v>
      </c>
      <c r="F430" s="55">
        <v>5778604</v>
      </c>
      <c r="G430" s="55">
        <v>5778604</v>
      </c>
      <c r="H430" s="55">
        <v>5681399.2000000002</v>
      </c>
      <c r="I430" s="2"/>
    </row>
    <row r="431" spans="1:9" ht="25.5" outlineLevel="2" x14ac:dyDescent="0.25">
      <c r="A431" s="57" t="s">
        <v>1098</v>
      </c>
      <c r="B431" s="56" t="s">
        <v>1006</v>
      </c>
      <c r="C431" s="56" t="s">
        <v>647</v>
      </c>
      <c r="D431" s="56" t="s">
        <v>1097</v>
      </c>
      <c r="E431" s="56" t="s">
        <v>616</v>
      </c>
      <c r="F431" s="55">
        <v>3172372.78</v>
      </c>
      <c r="G431" s="55">
        <v>3172372.78</v>
      </c>
      <c r="H431" s="55">
        <v>3128461.78</v>
      </c>
      <c r="I431" s="2"/>
    </row>
    <row r="432" spans="1:9" ht="38.25" outlineLevel="3" x14ac:dyDescent="0.25">
      <c r="A432" s="57" t="s">
        <v>643</v>
      </c>
      <c r="B432" s="56" t="s">
        <v>1006</v>
      </c>
      <c r="C432" s="56" t="s">
        <v>647</v>
      </c>
      <c r="D432" s="56" t="s">
        <v>1097</v>
      </c>
      <c r="E432" s="56" t="s">
        <v>642</v>
      </c>
      <c r="F432" s="55">
        <v>3172372.78</v>
      </c>
      <c r="G432" s="55">
        <v>3172372.78</v>
      </c>
      <c r="H432" s="55">
        <v>3128461.78</v>
      </c>
      <c r="I432" s="2"/>
    </row>
    <row r="433" spans="1:9" outlineLevel="4" x14ac:dyDescent="0.25">
      <c r="A433" s="57" t="s">
        <v>641</v>
      </c>
      <c r="B433" s="56" t="s">
        <v>1006</v>
      </c>
      <c r="C433" s="56" t="s">
        <v>647</v>
      </c>
      <c r="D433" s="56" t="s">
        <v>1097</v>
      </c>
      <c r="E433" s="56" t="s">
        <v>638</v>
      </c>
      <c r="F433" s="55">
        <v>3172372.78</v>
      </c>
      <c r="G433" s="55">
        <v>3172372.78</v>
      </c>
      <c r="H433" s="55">
        <v>3128461.78</v>
      </c>
      <c r="I433" s="2"/>
    </row>
    <row r="434" spans="1:9" outlineLevel="2" x14ac:dyDescent="0.25">
      <c r="A434" s="57" t="s">
        <v>1096</v>
      </c>
      <c r="B434" s="56" t="s">
        <v>1006</v>
      </c>
      <c r="C434" s="56" t="s">
        <v>647</v>
      </c>
      <c r="D434" s="56" t="s">
        <v>1095</v>
      </c>
      <c r="E434" s="56" t="s">
        <v>616</v>
      </c>
      <c r="F434" s="55">
        <v>1761547.8</v>
      </c>
      <c r="G434" s="55">
        <v>1761547.8</v>
      </c>
      <c r="H434" s="55">
        <v>1757653</v>
      </c>
      <c r="I434" s="2"/>
    </row>
    <row r="435" spans="1:9" ht="38.25" outlineLevel="3" x14ac:dyDescent="0.25">
      <c r="A435" s="57" t="s">
        <v>643</v>
      </c>
      <c r="B435" s="56" t="s">
        <v>1006</v>
      </c>
      <c r="C435" s="56" t="s">
        <v>647</v>
      </c>
      <c r="D435" s="56" t="s">
        <v>1095</v>
      </c>
      <c r="E435" s="56" t="s">
        <v>642</v>
      </c>
      <c r="F435" s="55">
        <v>1761547.8</v>
      </c>
      <c r="G435" s="55">
        <v>1761547.8</v>
      </c>
      <c r="H435" s="55">
        <v>1757653</v>
      </c>
      <c r="I435" s="2"/>
    </row>
    <row r="436" spans="1:9" outlineLevel="4" x14ac:dyDescent="0.25">
      <c r="A436" s="57" t="s">
        <v>641</v>
      </c>
      <c r="B436" s="56" t="s">
        <v>1006</v>
      </c>
      <c r="C436" s="56" t="s">
        <v>647</v>
      </c>
      <c r="D436" s="56" t="s">
        <v>1095</v>
      </c>
      <c r="E436" s="56" t="s">
        <v>638</v>
      </c>
      <c r="F436" s="55">
        <v>1761547.8</v>
      </c>
      <c r="G436" s="55">
        <v>1761547.8</v>
      </c>
      <c r="H436" s="55">
        <v>1757653</v>
      </c>
      <c r="I436" s="2"/>
    </row>
    <row r="437" spans="1:9" outlineLevel="2" x14ac:dyDescent="0.25">
      <c r="A437" s="57" t="s">
        <v>1094</v>
      </c>
      <c r="B437" s="56" t="s">
        <v>1006</v>
      </c>
      <c r="C437" s="56" t="s">
        <v>647</v>
      </c>
      <c r="D437" s="56" t="s">
        <v>1093</v>
      </c>
      <c r="E437" s="56" t="s">
        <v>616</v>
      </c>
      <c r="F437" s="55">
        <v>473533.39</v>
      </c>
      <c r="G437" s="55">
        <v>473533.39</v>
      </c>
      <c r="H437" s="55">
        <v>433317.55</v>
      </c>
      <c r="I437" s="2"/>
    </row>
    <row r="438" spans="1:9" ht="38.25" outlineLevel="3" x14ac:dyDescent="0.25">
      <c r="A438" s="57" t="s">
        <v>643</v>
      </c>
      <c r="B438" s="56" t="s">
        <v>1006</v>
      </c>
      <c r="C438" s="56" t="s">
        <v>647</v>
      </c>
      <c r="D438" s="56" t="s">
        <v>1093</v>
      </c>
      <c r="E438" s="56" t="s">
        <v>642</v>
      </c>
      <c r="F438" s="55">
        <v>473533.39</v>
      </c>
      <c r="G438" s="55">
        <v>473533.39</v>
      </c>
      <c r="H438" s="55">
        <v>433317.55</v>
      </c>
      <c r="I438" s="2"/>
    </row>
    <row r="439" spans="1:9" outlineLevel="4" x14ac:dyDescent="0.25">
      <c r="A439" s="57" t="s">
        <v>641</v>
      </c>
      <c r="B439" s="56" t="s">
        <v>1006</v>
      </c>
      <c r="C439" s="56" t="s">
        <v>647</v>
      </c>
      <c r="D439" s="56" t="s">
        <v>1093</v>
      </c>
      <c r="E439" s="56" t="s">
        <v>638</v>
      </c>
      <c r="F439" s="55">
        <v>473533.39</v>
      </c>
      <c r="G439" s="55">
        <v>473533.39</v>
      </c>
      <c r="H439" s="55">
        <v>433317.55</v>
      </c>
      <c r="I439" s="2"/>
    </row>
    <row r="440" spans="1:9" outlineLevel="2" x14ac:dyDescent="0.25">
      <c r="A440" s="57" t="s">
        <v>1092</v>
      </c>
      <c r="B440" s="56" t="s">
        <v>1006</v>
      </c>
      <c r="C440" s="56" t="s">
        <v>647</v>
      </c>
      <c r="D440" s="56" t="s">
        <v>1091</v>
      </c>
      <c r="E440" s="56" t="s">
        <v>616</v>
      </c>
      <c r="F440" s="55">
        <v>420000</v>
      </c>
      <c r="G440" s="55">
        <v>420000</v>
      </c>
      <c r="H440" s="55">
        <v>420000</v>
      </c>
      <c r="I440" s="2"/>
    </row>
    <row r="441" spans="1:9" ht="38.25" outlineLevel="3" x14ac:dyDescent="0.25">
      <c r="A441" s="57" t="s">
        <v>643</v>
      </c>
      <c r="B441" s="56" t="s">
        <v>1006</v>
      </c>
      <c r="C441" s="56" t="s">
        <v>647</v>
      </c>
      <c r="D441" s="56" t="s">
        <v>1091</v>
      </c>
      <c r="E441" s="56" t="s">
        <v>642</v>
      </c>
      <c r="F441" s="55">
        <v>420000</v>
      </c>
      <c r="G441" s="55">
        <v>420000</v>
      </c>
      <c r="H441" s="55">
        <v>420000</v>
      </c>
      <c r="I441" s="2"/>
    </row>
    <row r="442" spans="1:9" outlineLevel="4" x14ac:dyDescent="0.25">
      <c r="A442" s="57" t="s">
        <v>641</v>
      </c>
      <c r="B442" s="56" t="s">
        <v>1006</v>
      </c>
      <c r="C442" s="56" t="s">
        <v>647</v>
      </c>
      <c r="D442" s="56" t="s">
        <v>1091</v>
      </c>
      <c r="E442" s="56" t="s">
        <v>638</v>
      </c>
      <c r="F442" s="55">
        <v>420000</v>
      </c>
      <c r="G442" s="55">
        <v>420000</v>
      </c>
      <c r="H442" s="55">
        <v>420000</v>
      </c>
      <c r="I442" s="2"/>
    </row>
    <row r="443" spans="1:9" ht="25.5" outlineLevel="2" x14ac:dyDescent="0.25">
      <c r="A443" s="57" t="s">
        <v>1090</v>
      </c>
      <c r="B443" s="56" t="s">
        <v>1006</v>
      </c>
      <c r="C443" s="56" t="s">
        <v>647</v>
      </c>
      <c r="D443" s="56" t="s">
        <v>1089</v>
      </c>
      <c r="E443" s="56" t="s">
        <v>616</v>
      </c>
      <c r="F443" s="55">
        <v>16963278</v>
      </c>
      <c r="G443" s="55">
        <v>16963278</v>
      </c>
      <c r="H443" s="55">
        <v>16921277.329999998</v>
      </c>
      <c r="I443" s="2"/>
    </row>
    <row r="444" spans="1:9" ht="38.25" outlineLevel="3" x14ac:dyDescent="0.25">
      <c r="A444" s="57" t="s">
        <v>643</v>
      </c>
      <c r="B444" s="56" t="s">
        <v>1006</v>
      </c>
      <c r="C444" s="56" t="s">
        <v>647</v>
      </c>
      <c r="D444" s="56" t="s">
        <v>1089</v>
      </c>
      <c r="E444" s="56" t="s">
        <v>642</v>
      </c>
      <c r="F444" s="55">
        <v>16963278</v>
      </c>
      <c r="G444" s="55">
        <v>16963278</v>
      </c>
      <c r="H444" s="55">
        <v>16921277.329999998</v>
      </c>
      <c r="I444" s="2"/>
    </row>
    <row r="445" spans="1:9" outlineLevel="4" x14ac:dyDescent="0.25">
      <c r="A445" s="57" t="s">
        <v>641</v>
      </c>
      <c r="B445" s="56" t="s">
        <v>1006</v>
      </c>
      <c r="C445" s="56" t="s">
        <v>647</v>
      </c>
      <c r="D445" s="56" t="s">
        <v>1089</v>
      </c>
      <c r="E445" s="56" t="s">
        <v>638</v>
      </c>
      <c r="F445" s="55">
        <v>16963278</v>
      </c>
      <c r="G445" s="55">
        <v>16963278</v>
      </c>
      <c r="H445" s="55">
        <v>16921277.329999998</v>
      </c>
      <c r="I445" s="2"/>
    </row>
    <row r="446" spans="1:9" ht="25.5" outlineLevel="2" x14ac:dyDescent="0.25">
      <c r="A446" s="57" t="s">
        <v>1088</v>
      </c>
      <c r="B446" s="56" t="s">
        <v>1006</v>
      </c>
      <c r="C446" s="56" t="s">
        <v>647</v>
      </c>
      <c r="D446" s="56" t="s">
        <v>1085</v>
      </c>
      <c r="E446" s="56" t="s">
        <v>616</v>
      </c>
      <c r="F446" s="55">
        <v>20948380.379999999</v>
      </c>
      <c r="G446" s="55">
        <v>20948380.379999999</v>
      </c>
      <c r="H446" s="55">
        <v>20945731.460000001</v>
      </c>
      <c r="I446" s="2"/>
    </row>
    <row r="447" spans="1:9" ht="38.25" outlineLevel="3" x14ac:dyDescent="0.25">
      <c r="A447" s="57" t="s">
        <v>643</v>
      </c>
      <c r="B447" s="56" t="s">
        <v>1006</v>
      </c>
      <c r="C447" s="56" t="s">
        <v>647</v>
      </c>
      <c r="D447" s="56" t="s">
        <v>1085</v>
      </c>
      <c r="E447" s="56" t="s">
        <v>642</v>
      </c>
      <c r="F447" s="55">
        <v>20948380.379999999</v>
      </c>
      <c r="G447" s="55">
        <v>20948380.379999999</v>
      </c>
      <c r="H447" s="55">
        <v>20945731.460000001</v>
      </c>
      <c r="I447" s="2"/>
    </row>
    <row r="448" spans="1:9" ht="38.25" outlineLevel="4" x14ac:dyDescent="0.25">
      <c r="A448" s="57" t="s">
        <v>1087</v>
      </c>
      <c r="B448" s="56" t="s">
        <v>1006</v>
      </c>
      <c r="C448" s="56" t="s">
        <v>647</v>
      </c>
      <c r="D448" s="56" t="s">
        <v>1085</v>
      </c>
      <c r="E448" s="56" t="s">
        <v>1086</v>
      </c>
      <c r="F448" s="55">
        <v>305000</v>
      </c>
      <c r="G448" s="55">
        <v>305000</v>
      </c>
      <c r="H448" s="55">
        <v>305000</v>
      </c>
      <c r="I448" s="2"/>
    </row>
    <row r="449" spans="1:9" outlineLevel="4" x14ac:dyDescent="0.25">
      <c r="A449" s="57" t="s">
        <v>641</v>
      </c>
      <c r="B449" s="56" t="s">
        <v>1006</v>
      </c>
      <c r="C449" s="56" t="s">
        <v>647</v>
      </c>
      <c r="D449" s="56" t="s">
        <v>1085</v>
      </c>
      <c r="E449" s="56" t="s">
        <v>638</v>
      </c>
      <c r="F449" s="55">
        <v>20643380.379999999</v>
      </c>
      <c r="G449" s="55">
        <v>20643380.379999999</v>
      </c>
      <c r="H449" s="55">
        <v>20640731.460000001</v>
      </c>
      <c r="I449" s="2"/>
    </row>
    <row r="450" spans="1:9" ht="25.5" outlineLevel="2" x14ac:dyDescent="0.25">
      <c r="A450" s="57" t="s">
        <v>1084</v>
      </c>
      <c r="B450" s="56" t="s">
        <v>1006</v>
      </c>
      <c r="C450" s="56" t="s">
        <v>647</v>
      </c>
      <c r="D450" s="56" t="s">
        <v>1083</v>
      </c>
      <c r="E450" s="56" t="s">
        <v>616</v>
      </c>
      <c r="F450" s="55">
        <v>99000</v>
      </c>
      <c r="G450" s="55">
        <v>99000</v>
      </c>
      <c r="H450" s="55">
        <v>99000</v>
      </c>
      <c r="I450" s="2"/>
    </row>
    <row r="451" spans="1:9" ht="38.25" outlineLevel="3" x14ac:dyDescent="0.25">
      <c r="A451" s="57" t="s">
        <v>643</v>
      </c>
      <c r="B451" s="56" t="s">
        <v>1006</v>
      </c>
      <c r="C451" s="56" t="s">
        <v>647</v>
      </c>
      <c r="D451" s="56" t="s">
        <v>1083</v>
      </c>
      <c r="E451" s="56" t="s">
        <v>642</v>
      </c>
      <c r="F451" s="55">
        <v>99000</v>
      </c>
      <c r="G451" s="55">
        <v>99000</v>
      </c>
      <c r="H451" s="55">
        <v>99000</v>
      </c>
      <c r="I451" s="2"/>
    </row>
    <row r="452" spans="1:9" outlineLevel="4" x14ac:dyDescent="0.25">
      <c r="A452" s="57" t="s">
        <v>641</v>
      </c>
      <c r="B452" s="56" t="s">
        <v>1006</v>
      </c>
      <c r="C452" s="56" t="s">
        <v>647</v>
      </c>
      <c r="D452" s="56" t="s">
        <v>1083</v>
      </c>
      <c r="E452" s="56" t="s">
        <v>638</v>
      </c>
      <c r="F452" s="55">
        <v>99000</v>
      </c>
      <c r="G452" s="55">
        <v>99000</v>
      </c>
      <c r="H452" s="55">
        <v>99000</v>
      </c>
      <c r="I452" s="2"/>
    </row>
    <row r="453" spans="1:9" ht="51" outlineLevel="2" x14ac:dyDescent="0.25">
      <c r="A453" s="57" t="s">
        <v>1082</v>
      </c>
      <c r="B453" s="56" t="s">
        <v>1006</v>
      </c>
      <c r="C453" s="56" t="s">
        <v>647</v>
      </c>
      <c r="D453" s="56" t="s">
        <v>1081</v>
      </c>
      <c r="E453" s="56" t="s">
        <v>616</v>
      </c>
      <c r="F453" s="55">
        <v>10000000</v>
      </c>
      <c r="G453" s="55">
        <v>10000000</v>
      </c>
      <c r="H453" s="55">
        <v>10000000</v>
      </c>
      <c r="I453" s="2"/>
    </row>
    <row r="454" spans="1:9" ht="38.25" outlineLevel="3" x14ac:dyDescent="0.25">
      <c r="A454" s="57" t="s">
        <v>643</v>
      </c>
      <c r="B454" s="56" t="s">
        <v>1006</v>
      </c>
      <c r="C454" s="56" t="s">
        <v>647</v>
      </c>
      <c r="D454" s="56" t="s">
        <v>1081</v>
      </c>
      <c r="E454" s="56" t="s">
        <v>642</v>
      </c>
      <c r="F454" s="55">
        <v>10000000</v>
      </c>
      <c r="G454" s="55">
        <v>10000000</v>
      </c>
      <c r="H454" s="55">
        <v>10000000</v>
      </c>
      <c r="I454" s="2"/>
    </row>
    <row r="455" spans="1:9" outlineLevel="4" x14ac:dyDescent="0.25">
      <c r="A455" s="57" t="s">
        <v>641</v>
      </c>
      <c r="B455" s="56" t="s">
        <v>1006</v>
      </c>
      <c r="C455" s="56" t="s">
        <v>647</v>
      </c>
      <c r="D455" s="56" t="s">
        <v>1081</v>
      </c>
      <c r="E455" s="56" t="s">
        <v>638</v>
      </c>
      <c r="F455" s="55">
        <v>10000000</v>
      </c>
      <c r="G455" s="55">
        <v>10000000</v>
      </c>
      <c r="H455" s="55">
        <v>10000000</v>
      </c>
      <c r="I455" s="2"/>
    </row>
    <row r="456" spans="1:9" ht="25.5" outlineLevel="2" x14ac:dyDescent="0.25">
      <c r="A456" s="57" t="s">
        <v>1080</v>
      </c>
      <c r="B456" s="56" t="s">
        <v>1006</v>
      </c>
      <c r="C456" s="56" t="s">
        <v>647</v>
      </c>
      <c r="D456" s="56" t="s">
        <v>1079</v>
      </c>
      <c r="E456" s="56" t="s">
        <v>616</v>
      </c>
      <c r="F456" s="55">
        <v>6627214.46</v>
      </c>
      <c r="G456" s="55">
        <v>6627214.46</v>
      </c>
      <c r="H456" s="55">
        <v>6271700.8300000001</v>
      </c>
      <c r="I456" s="2"/>
    </row>
    <row r="457" spans="1:9" ht="38.25" outlineLevel="3" x14ac:dyDescent="0.25">
      <c r="A457" s="57" t="s">
        <v>643</v>
      </c>
      <c r="B457" s="56" t="s">
        <v>1006</v>
      </c>
      <c r="C457" s="56" t="s">
        <v>647</v>
      </c>
      <c r="D457" s="56" t="s">
        <v>1079</v>
      </c>
      <c r="E457" s="56" t="s">
        <v>642</v>
      </c>
      <c r="F457" s="55">
        <v>6627214.46</v>
      </c>
      <c r="G457" s="55">
        <v>6627214.46</v>
      </c>
      <c r="H457" s="55">
        <v>6271700.8300000001</v>
      </c>
      <c r="I457" s="2"/>
    </row>
    <row r="458" spans="1:9" outlineLevel="4" x14ac:dyDescent="0.25">
      <c r="A458" s="57" t="s">
        <v>641</v>
      </c>
      <c r="B458" s="56" t="s">
        <v>1006</v>
      </c>
      <c r="C458" s="56" t="s">
        <v>647</v>
      </c>
      <c r="D458" s="56" t="s">
        <v>1079</v>
      </c>
      <c r="E458" s="56" t="s">
        <v>638</v>
      </c>
      <c r="F458" s="55">
        <v>6627214.46</v>
      </c>
      <c r="G458" s="55">
        <v>6627214.46</v>
      </c>
      <c r="H458" s="55">
        <v>6271700.8300000001</v>
      </c>
      <c r="I458" s="2"/>
    </row>
    <row r="459" spans="1:9" ht="38.25" outlineLevel="2" x14ac:dyDescent="0.25">
      <c r="A459" s="57" t="s">
        <v>1078</v>
      </c>
      <c r="B459" s="56" t="s">
        <v>1006</v>
      </c>
      <c r="C459" s="56" t="s">
        <v>647</v>
      </c>
      <c r="D459" s="56" t="s">
        <v>1077</v>
      </c>
      <c r="E459" s="56" t="s">
        <v>616</v>
      </c>
      <c r="F459" s="55">
        <v>570000</v>
      </c>
      <c r="G459" s="55">
        <v>570000</v>
      </c>
      <c r="H459" s="55">
        <v>570000</v>
      </c>
      <c r="I459" s="2"/>
    </row>
    <row r="460" spans="1:9" ht="38.25" outlineLevel="3" x14ac:dyDescent="0.25">
      <c r="A460" s="57" t="s">
        <v>643</v>
      </c>
      <c r="B460" s="56" t="s">
        <v>1006</v>
      </c>
      <c r="C460" s="56" t="s">
        <v>647</v>
      </c>
      <c r="D460" s="56" t="s">
        <v>1077</v>
      </c>
      <c r="E460" s="56" t="s">
        <v>642</v>
      </c>
      <c r="F460" s="55">
        <v>570000</v>
      </c>
      <c r="G460" s="55">
        <v>570000</v>
      </c>
      <c r="H460" s="55">
        <v>570000</v>
      </c>
      <c r="I460" s="2"/>
    </row>
    <row r="461" spans="1:9" outlineLevel="4" x14ac:dyDescent="0.25">
      <c r="A461" s="57" t="s">
        <v>641</v>
      </c>
      <c r="B461" s="56" t="s">
        <v>1006</v>
      </c>
      <c r="C461" s="56" t="s">
        <v>647</v>
      </c>
      <c r="D461" s="56" t="s">
        <v>1077</v>
      </c>
      <c r="E461" s="56" t="s">
        <v>638</v>
      </c>
      <c r="F461" s="55">
        <v>570000</v>
      </c>
      <c r="G461" s="55">
        <v>570000</v>
      </c>
      <c r="H461" s="55">
        <v>570000</v>
      </c>
      <c r="I461" s="2"/>
    </row>
    <row r="462" spans="1:9" ht="38.25" outlineLevel="2" x14ac:dyDescent="0.25">
      <c r="A462" s="57" t="s">
        <v>1076</v>
      </c>
      <c r="B462" s="56" t="s">
        <v>1006</v>
      </c>
      <c r="C462" s="56" t="s">
        <v>647</v>
      </c>
      <c r="D462" s="56" t="s">
        <v>1075</v>
      </c>
      <c r="E462" s="56" t="s">
        <v>616</v>
      </c>
      <c r="F462" s="55">
        <v>4500000</v>
      </c>
      <c r="G462" s="55">
        <v>4500000</v>
      </c>
      <c r="H462" s="55">
        <v>4500000</v>
      </c>
      <c r="I462" s="2"/>
    </row>
    <row r="463" spans="1:9" ht="38.25" outlineLevel="3" x14ac:dyDescent="0.25">
      <c r="A463" s="57" t="s">
        <v>643</v>
      </c>
      <c r="B463" s="56" t="s">
        <v>1006</v>
      </c>
      <c r="C463" s="56" t="s">
        <v>647</v>
      </c>
      <c r="D463" s="56" t="s">
        <v>1075</v>
      </c>
      <c r="E463" s="56" t="s">
        <v>642</v>
      </c>
      <c r="F463" s="55">
        <v>4500000</v>
      </c>
      <c r="G463" s="55">
        <v>4500000</v>
      </c>
      <c r="H463" s="55">
        <v>4500000</v>
      </c>
      <c r="I463" s="2"/>
    </row>
    <row r="464" spans="1:9" outlineLevel="4" x14ac:dyDescent="0.25">
      <c r="A464" s="57" t="s">
        <v>641</v>
      </c>
      <c r="B464" s="56" t="s">
        <v>1006</v>
      </c>
      <c r="C464" s="56" t="s">
        <v>647</v>
      </c>
      <c r="D464" s="56" t="s">
        <v>1075</v>
      </c>
      <c r="E464" s="56" t="s">
        <v>638</v>
      </c>
      <c r="F464" s="55">
        <v>4500000</v>
      </c>
      <c r="G464" s="55">
        <v>4500000</v>
      </c>
      <c r="H464" s="55">
        <v>4500000</v>
      </c>
      <c r="I464" s="2"/>
    </row>
    <row r="465" spans="1:9" ht="51" outlineLevel="2" x14ac:dyDescent="0.25">
      <c r="A465" s="57" t="s">
        <v>1074</v>
      </c>
      <c r="B465" s="56" t="s">
        <v>1006</v>
      </c>
      <c r="C465" s="56" t="s">
        <v>647</v>
      </c>
      <c r="D465" s="56" t="s">
        <v>1073</v>
      </c>
      <c r="E465" s="56" t="s">
        <v>616</v>
      </c>
      <c r="F465" s="55">
        <v>2872500</v>
      </c>
      <c r="G465" s="55">
        <v>2872500</v>
      </c>
      <c r="H465" s="55">
        <v>2872500</v>
      </c>
      <c r="I465" s="2"/>
    </row>
    <row r="466" spans="1:9" ht="38.25" outlineLevel="3" x14ac:dyDescent="0.25">
      <c r="A466" s="57" t="s">
        <v>643</v>
      </c>
      <c r="B466" s="56" t="s">
        <v>1006</v>
      </c>
      <c r="C466" s="56" t="s">
        <v>647</v>
      </c>
      <c r="D466" s="56" t="s">
        <v>1073</v>
      </c>
      <c r="E466" s="56" t="s">
        <v>642</v>
      </c>
      <c r="F466" s="55">
        <v>2872500</v>
      </c>
      <c r="G466" s="55">
        <v>2872500</v>
      </c>
      <c r="H466" s="55">
        <v>2872500</v>
      </c>
      <c r="I466" s="2"/>
    </row>
    <row r="467" spans="1:9" outlineLevel="4" x14ac:dyDescent="0.25">
      <c r="A467" s="57" t="s">
        <v>641</v>
      </c>
      <c r="B467" s="56" t="s">
        <v>1006</v>
      </c>
      <c r="C467" s="56" t="s">
        <v>647</v>
      </c>
      <c r="D467" s="56" t="s">
        <v>1073</v>
      </c>
      <c r="E467" s="56" t="s">
        <v>638</v>
      </c>
      <c r="F467" s="55">
        <v>2872500</v>
      </c>
      <c r="G467" s="55">
        <v>2872500</v>
      </c>
      <c r="H467" s="55">
        <v>2872500</v>
      </c>
      <c r="I467" s="2"/>
    </row>
    <row r="468" spans="1:9" ht="25.5" outlineLevel="1" x14ac:dyDescent="0.25">
      <c r="A468" s="57" t="s">
        <v>645</v>
      </c>
      <c r="B468" s="56" t="s">
        <v>1006</v>
      </c>
      <c r="C468" s="56" t="s">
        <v>640</v>
      </c>
      <c r="D468" s="56" t="s">
        <v>630</v>
      </c>
      <c r="E468" s="56" t="s">
        <v>616</v>
      </c>
      <c r="F468" s="55">
        <v>45770442.390000001</v>
      </c>
      <c r="G468" s="55">
        <v>45770442.390000001</v>
      </c>
      <c r="H468" s="55">
        <v>44404131.280000001</v>
      </c>
      <c r="I468" s="2"/>
    </row>
    <row r="469" spans="1:9" ht="63.75" outlineLevel="2" x14ac:dyDescent="0.25">
      <c r="A469" s="57" t="s">
        <v>747</v>
      </c>
      <c r="B469" s="56" t="s">
        <v>1006</v>
      </c>
      <c r="C469" s="56" t="s">
        <v>640</v>
      </c>
      <c r="D469" s="56" t="s">
        <v>1072</v>
      </c>
      <c r="E469" s="56" t="s">
        <v>616</v>
      </c>
      <c r="F469" s="55">
        <v>336000</v>
      </c>
      <c r="G469" s="55">
        <v>336000</v>
      </c>
      <c r="H469" s="55">
        <v>335911</v>
      </c>
      <c r="I469" s="2"/>
    </row>
    <row r="470" spans="1:9" ht="76.5" outlineLevel="3" x14ac:dyDescent="0.25">
      <c r="A470" s="57" t="s">
        <v>958</v>
      </c>
      <c r="B470" s="56" t="s">
        <v>1006</v>
      </c>
      <c r="C470" s="56" t="s">
        <v>640</v>
      </c>
      <c r="D470" s="56" t="s">
        <v>1072</v>
      </c>
      <c r="E470" s="56" t="s">
        <v>957</v>
      </c>
      <c r="F470" s="55">
        <v>336000</v>
      </c>
      <c r="G470" s="55">
        <v>336000</v>
      </c>
      <c r="H470" s="55">
        <v>335911</v>
      </c>
      <c r="I470" s="2"/>
    </row>
    <row r="471" spans="1:9" ht="25.5" outlineLevel="4" x14ac:dyDescent="0.25">
      <c r="A471" s="57" t="s">
        <v>962</v>
      </c>
      <c r="B471" s="56" t="s">
        <v>1006</v>
      </c>
      <c r="C471" s="56" t="s">
        <v>640</v>
      </c>
      <c r="D471" s="56" t="s">
        <v>1072</v>
      </c>
      <c r="E471" s="56" t="s">
        <v>960</v>
      </c>
      <c r="F471" s="55">
        <v>328000</v>
      </c>
      <c r="G471" s="55">
        <v>328000</v>
      </c>
      <c r="H471" s="55">
        <v>327969.08</v>
      </c>
      <c r="I471" s="2"/>
    </row>
    <row r="472" spans="1:9" ht="51" outlineLevel="4" x14ac:dyDescent="0.25">
      <c r="A472" s="57" t="s">
        <v>954</v>
      </c>
      <c r="B472" s="56" t="s">
        <v>1006</v>
      </c>
      <c r="C472" s="56" t="s">
        <v>640</v>
      </c>
      <c r="D472" s="56" t="s">
        <v>1072</v>
      </c>
      <c r="E472" s="56" t="s">
        <v>953</v>
      </c>
      <c r="F472" s="55">
        <v>8000</v>
      </c>
      <c r="G472" s="55">
        <v>8000</v>
      </c>
      <c r="H472" s="55">
        <v>7941.92</v>
      </c>
      <c r="I472" s="2"/>
    </row>
    <row r="473" spans="1:9" outlineLevel="2" x14ac:dyDescent="0.25">
      <c r="A473" s="57" t="s">
        <v>1071</v>
      </c>
      <c r="B473" s="56" t="s">
        <v>1006</v>
      </c>
      <c r="C473" s="56" t="s">
        <v>640</v>
      </c>
      <c r="D473" s="56" t="s">
        <v>1068</v>
      </c>
      <c r="E473" s="56" t="s">
        <v>616</v>
      </c>
      <c r="F473" s="55">
        <v>45434442.390000001</v>
      </c>
      <c r="G473" s="55">
        <v>45434442.390000001</v>
      </c>
      <c r="H473" s="55">
        <v>44068220.280000001</v>
      </c>
      <c r="I473" s="2"/>
    </row>
    <row r="474" spans="1:9" ht="76.5" outlineLevel="3" x14ac:dyDescent="0.25">
      <c r="A474" s="57" t="s">
        <v>958</v>
      </c>
      <c r="B474" s="56" t="s">
        <v>1006</v>
      </c>
      <c r="C474" s="56" t="s">
        <v>640</v>
      </c>
      <c r="D474" s="56" t="s">
        <v>1068</v>
      </c>
      <c r="E474" s="56" t="s">
        <v>957</v>
      </c>
      <c r="F474" s="55">
        <v>27335888.43</v>
      </c>
      <c r="G474" s="55">
        <v>27335888.43</v>
      </c>
      <c r="H474" s="55">
        <v>27285208.059999999</v>
      </c>
      <c r="I474" s="2"/>
    </row>
    <row r="475" spans="1:9" outlineLevel="4" x14ac:dyDescent="0.25">
      <c r="A475" s="57" t="s">
        <v>956</v>
      </c>
      <c r="B475" s="56" t="s">
        <v>1006</v>
      </c>
      <c r="C475" s="56" t="s">
        <v>640</v>
      </c>
      <c r="D475" s="56" t="s">
        <v>1068</v>
      </c>
      <c r="E475" s="56" t="s">
        <v>955</v>
      </c>
      <c r="F475" s="55">
        <v>20840888.329999998</v>
      </c>
      <c r="G475" s="55">
        <v>20840888.329999998</v>
      </c>
      <c r="H475" s="55">
        <v>20830314.969999999</v>
      </c>
      <c r="I475" s="2"/>
    </row>
    <row r="476" spans="1:9" ht="25.5" outlineLevel="4" x14ac:dyDescent="0.25">
      <c r="A476" s="57" t="s">
        <v>962</v>
      </c>
      <c r="B476" s="56" t="s">
        <v>1006</v>
      </c>
      <c r="C476" s="56" t="s">
        <v>640</v>
      </c>
      <c r="D476" s="56" t="s">
        <v>1068</v>
      </c>
      <c r="E476" s="56" t="s">
        <v>960</v>
      </c>
      <c r="F476" s="55">
        <v>70117.95</v>
      </c>
      <c r="G476" s="55">
        <v>70117.95</v>
      </c>
      <c r="H476" s="55">
        <v>30010.94</v>
      </c>
      <c r="I476" s="2"/>
    </row>
    <row r="477" spans="1:9" ht="51" outlineLevel="4" x14ac:dyDescent="0.25">
      <c r="A477" s="57" t="s">
        <v>954</v>
      </c>
      <c r="B477" s="56" t="s">
        <v>1006</v>
      </c>
      <c r="C477" s="56" t="s">
        <v>640</v>
      </c>
      <c r="D477" s="56" t="s">
        <v>1068</v>
      </c>
      <c r="E477" s="56" t="s">
        <v>953</v>
      </c>
      <c r="F477" s="55">
        <v>6424882.1500000004</v>
      </c>
      <c r="G477" s="55">
        <v>6424882.1500000004</v>
      </c>
      <c r="H477" s="55">
        <v>6424882.1500000004</v>
      </c>
      <c r="I477" s="2"/>
    </row>
    <row r="478" spans="1:9" ht="38.25" outlineLevel="3" x14ac:dyDescent="0.25">
      <c r="A478" s="57" t="s">
        <v>643</v>
      </c>
      <c r="B478" s="56" t="s">
        <v>1006</v>
      </c>
      <c r="C478" s="56" t="s">
        <v>640</v>
      </c>
      <c r="D478" s="56" t="s">
        <v>1068</v>
      </c>
      <c r="E478" s="56" t="s">
        <v>642</v>
      </c>
      <c r="F478" s="55">
        <v>12402485.5</v>
      </c>
      <c r="G478" s="55">
        <v>12402485.5</v>
      </c>
      <c r="H478" s="55">
        <v>11104027.99</v>
      </c>
      <c r="I478" s="2"/>
    </row>
    <row r="479" spans="1:9" outlineLevel="4" x14ac:dyDescent="0.25">
      <c r="A479" s="57" t="s">
        <v>641</v>
      </c>
      <c r="B479" s="56" t="s">
        <v>1006</v>
      </c>
      <c r="C479" s="56" t="s">
        <v>640</v>
      </c>
      <c r="D479" s="56" t="s">
        <v>1068</v>
      </c>
      <c r="E479" s="56" t="s">
        <v>638</v>
      </c>
      <c r="F479" s="55">
        <v>8650042.3000000007</v>
      </c>
      <c r="G479" s="55">
        <v>8650042.3000000007</v>
      </c>
      <c r="H479" s="55">
        <v>8049365.7800000003</v>
      </c>
      <c r="I479" s="2"/>
    </row>
    <row r="480" spans="1:9" outlineLevel="4" x14ac:dyDescent="0.25">
      <c r="A480" s="57" t="s">
        <v>681</v>
      </c>
      <c r="B480" s="56" t="s">
        <v>1006</v>
      </c>
      <c r="C480" s="56" t="s">
        <v>640</v>
      </c>
      <c r="D480" s="56" t="s">
        <v>1068</v>
      </c>
      <c r="E480" s="56" t="s">
        <v>680</v>
      </c>
      <c r="F480" s="55">
        <v>3752443.2</v>
      </c>
      <c r="G480" s="55">
        <v>3752443.2</v>
      </c>
      <c r="H480" s="55">
        <v>3054662.21</v>
      </c>
      <c r="I480" s="2"/>
    </row>
    <row r="481" spans="1:9" ht="38.25" outlineLevel="3" x14ac:dyDescent="0.25">
      <c r="A481" s="57" t="s">
        <v>628</v>
      </c>
      <c r="B481" s="56" t="s">
        <v>1006</v>
      </c>
      <c r="C481" s="56" t="s">
        <v>640</v>
      </c>
      <c r="D481" s="56" t="s">
        <v>1068</v>
      </c>
      <c r="E481" s="56" t="s">
        <v>627</v>
      </c>
      <c r="F481" s="55">
        <v>26718.75</v>
      </c>
      <c r="G481" s="55">
        <v>26718.75</v>
      </c>
      <c r="H481" s="55">
        <v>26718.75</v>
      </c>
      <c r="I481" s="2"/>
    </row>
    <row r="482" spans="1:9" ht="38.25" outlineLevel="4" x14ac:dyDescent="0.25">
      <c r="A482" s="57" t="s">
        <v>661</v>
      </c>
      <c r="B482" s="56" t="s">
        <v>1006</v>
      </c>
      <c r="C482" s="56" t="s">
        <v>640</v>
      </c>
      <c r="D482" s="56" t="s">
        <v>1068</v>
      </c>
      <c r="E482" s="56" t="s">
        <v>659</v>
      </c>
      <c r="F482" s="55">
        <v>26718.75</v>
      </c>
      <c r="G482" s="55">
        <v>26718.75</v>
      </c>
      <c r="H482" s="55">
        <v>26718.75</v>
      </c>
      <c r="I482" s="2"/>
    </row>
    <row r="483" spans="1:9" outlineLevel="3" x14ac:dyDescent="0.25">
      <c r="A483" s="57" t="s">
        <v>657</v>
      </c>
      <c r="B483" s="56" t="s">
        <v>1006</v>
      </c>
      <c r="C483" s="56" t="s">
        <v>640</v>
      </c>
      <c r="D483" s="56" t="s">
        <v>1068</v>
      </c>
      <c r="E483" s="56" t="s">
        <v>656</v>
      </c>
      <c r="F483" s="55">
        <v>5669349.71</v>
      </c>
      <c r="G483" s="55">
        <v>5669349.71</v>
      </c>
      <c r="H483" s="55">
        <v>5652265.4800000004</v>
      </c>
      <c r="I483" s="2"/>
    </row>
    <row r="484" spans="1:9" ht="38.25" outlineLevel="4" x14ac:dyDescent="0.25">
      <c r="A484" s="57" t="s">
        <v>679</v>
      </c>
      <c r="B484" s="56" t="s">
        <v>1006</v>
      </c>
      <c r="C484" s="56" t="s">
        <v>640</v>
      </c>
      <c r="D484" s="56" t="s">
        <v>1068</v>
      </c>
      <c r="E484" s="56" t="s">
        <v>677</v>
      </c>
      <c r="F484" s="55">
        <v>60079.19</v>
      </c>
      <c r="G484" s="55">
        <v>60079.19</v>
      </c>
      <c r="H484" s="55">
        <v>45000</v>
      </c>
      <c r="I484" s="2"/>
    </row>
    <row r="485" spans="1:9" ht="25.5" outlineLevel="4" x14ac:dyDescent="0.25">
      <c r="A485" s="57" t="s">
        <v>1070</v>
      </c>
      <c r="B485" s="56" t="s">
        <v>1006</v>
      </c>
      <c r="C485" s="56" t="s">
        <v>640</v>
      </c>
      <c r="D485" s="56" t="s">
        <v>1068</v>
      </c>
      <c r="E485" s="56" t="s">
        <v>1069</v>
      </c>
      <c r="F485" s="55">
        <v>5536015</v>
      </c>
      <c r="G485" s="55">
        <v>5536015</v>
      </c>
      <c r="H485" s="55">
        <v>5536015</v>
      </c>
      <c r="I485" s="2"/>
    </row>
    <row r="486" spans="1:9" outlineLevel="4" x14ac:dyDescent="0.25">
      <c r="A486" s="57" t="s">
        <v>701</v>
      </c>
      <c r="B486" s="56" t="s">
        <v>1006</v>
      </c>
      <c r="C486" s="56" t="s">
        <v>640</v>
      </c>
      <c r="D486" s="56" t="s">
        <v>1068</v>
      </c>
      <c r="E486" s="56" t="s">
        <v>699</v>
      </c>
      <c r="F486" s="55">
        <v>70400</v>
      </c>
      <c r="G486" s="55">
        <v>70400</v>
      </c>
      <c r="H486" s="55">
        <v>70400</v>
      </c>
      <c r="I486" s="2"/>
    </row>
    <row r="487" spans="1:9" outlineLevel="4" x14ac:dyDescent="0.25">
      <c r="A487" s="57" t="s">
        <v>687</v>
      </c>
      <c r="B487" s="56" t="s">
        <v>1006</v>
      </c>
      <c r="C487" s="56" t="s">
        <v>640</v>
      </c>
      <c r="D487" s="56" t="s">
        <v>1068</v>
      </c>
      <c r="E487" s="56" t="s">
        <v>684</v>
      </c>
      <c r="F487" s="55">
        <v>2855.52</v>
      </c>
      <c r="G487" s="55">
        <v>2855.52</v>
      </c>
      <c r="H487" s="55">
        <v>850.48</v>
      </c>
      <c r="I487" s="2"/>
    </row>
    <row r="488" spans="1:9" outlineLevel="1" x14ac:dyDescent="0.25">
      <c r="A488" s="57" t="s">
        <v>937</v>
      </c>
      <c r="B488" s="56" t="s">
        <v>1006</v>
      </c>
      <c r="C488" s="56" t="s">
        <v>889</v>
      </c>
      <c r="D488" s="56" t="s">
        <v>630</v>
      </c>
      <c r="E488" s="56" t="s">
        <v>616</v>
      </c>
      <c r="F488" s="55">
        <v>1687641</v>
      </c>
      <c r="G488" s="55">
        <v>1687641</v>
      </c>
      <c r="H488" s="55">
        <v>621203</v>
      </c>
      <c r="I488" s="2"/>
    </row>
    <row r="489" spans="1:9" ht="63.75" outlineLevel="2" x14ac:dyDescent="0.25">
      <c r="A489" s="57" t="s">
        <v>930</v>
      </c>
      <c r="B489" s="56" t="s">
        <v>1006</v>
      </c>
      <c r="C489" s="56" t="s">
        <v>889</v>
      </c>
      <c r="D489" s="56" t="s">
        <v>929</v>
      </c>
      <c r="E489" s="56" t="s">
        <v>616</v>
      </c>
      <c r="F489" s="55">
        <v>1687641</v>
      </c>
      <c r="G489" s="55">
        <v>1687641</v>
      </c>
      <c r="H489" s="55">
        <v>621203</v>
      </c>
      <c r="I489" s="2"/>
    </row>
    <row r="490" spans="1:9" ht="38.25" outlineLevel="3" x14ac:dyDescent="0.25">
      <c r="A490" s="57" t="s">
        <v>643</v>
      </c>
      <c r="B490" s="56" t="s">
        <v>1006</v>
      </c>
      <c r="C490" s="56" t="s">
        <v>889</v>
      </c>
      <c r="D490" s="56" t="s">
        <v>929</v>
      </c>
      <c r="E490" s="56" t="s">
        <v>642</v>
      </c>
      <c r="F490" s="55">
        <v>1687641</v>
      </c>
      <c r="G490" s="55">
        <v>1687641</v>
      </c>
      <c r="H490" s="55">
        <v>621203</v>
      </c>
      <c r="I490" s="2"/>
    </row>
    <row r="491" spans="1:9" outlineLevel="4" x14ac:dyDescent="0.25">
      <c r="A491" s="57" t="s">
        <v>641</v>
      </c>
      <c r="B491" s="56" t="s">
        <v>1006</v>
      </c>
      <c r="C491" s="56" t="s">
        <v>889</v>
      </c>
      <c r="D491" s="56" t="s">
        <v>929</v>
      </c>
      <c r="E491" s="56" t="s">
        <v>638</v>
      </c>
      <c r="F491" s="55">
        <v>1687641</v>
      </c>
      <c r="G491" s="55">
        <v>1687641</v>
      </c>
      <c r="H491" s="55">
        <v>621203</v>
      </c>
      <c r="I491" s="2"/>
    </row>
    <row r="492" spans="1:9" outlineLevel="1" x14ac:dyDescent="0.25">
      <c r="A492" s="57" t="s">
        <v>841</v>
      </c>
      <c r="B492" s="56" t="s">
        <v>1006</v>
      </c>
      <c r="C492" s="56" t="s">
        <v>824</v>
      </c>
      <c r="D492" s="56" t="s">
        <v>630</v>
      </c>
      <c r="E492" s="56" t="s">
        <v>616</v>
      </c>
      <c r="F492" s="55">
        <f>11846597.01+772009.64</f>
        <v>12618606.65</v>
      </c>
      <c r="G492" s="55">
        <v>11846597.01</v>
      </c>
      <c r="H492" s="55">
        <v>11430899.550000001</v>
      </c>
      <c r="I492" s="2"/>
    </row>
    <row r="493" spans="1:9" ht="38.25" outlineLevel="2" x14ac:dyDescent="0.25">
      <c r="A493" s="57" t="s">
        <v>1067</v>
      </c>
      <c r="B493" s="56" t="s">
        <v>1006</v>
      </c>
      <c r="C493" s="56" t="s">
        <v>824</v>
      </c>
      <c r="D493" s="56" t="s">
        <v>1066</v>
      </c>
      <c r="E493" s="56" t="s">
        <v>616</v>
      </c>
      <c r="F493" s="55">
        <f>7430082.73+772009.64</f>
        <v>8202092.3700000001</v>
      </c>
      <c r="G493" s="55">
        <v>7430082.7300000004</v>
      </c>
      <c r="H493" s="55">
        <v>7430082.7300000004</v>
      </c>
      <c r="I493" s="2"/>
    </row>
    <row r="494" spans="1:9" ht="38.25" outlineLevel="3" x14ac:dyDescent="0.25">
      <c r="A494" s="57" t="s">
        <v>643</v>
      </c>
      <c r="B494" s="56" t="s">
        <v>1006</v>
      </c>
      <c r="C494" s="56" t="s">
        <v>824</v>
      </c>
      <c r="D494" s="56" t="s">
        <v>1066</v>
      </c>
      <c r="E494" s="56" t="s">
        <v>642</v>
      </c>
      <c r="F494" s="55">
        <f>7430082.73+772009.64</f>
        <v>8202092.3700000001</v>
      </c>
      <c r="G494" s="55">
        <v>7430082.7300000004</v>
      </c>
      <c r="H494" s="55">
        <v>7430082.7300000004</v>
      </c>
      <c r="I494" s="2"/>
    </row>
    <row r="495" spans="1:9" outlineLevel="4" x14ac:dyDescent="0.25">
      <c r="A495" s="57" t="s">
        <v>641</v>
      </c>
      <c r="B495" s="56" t="s">
        <v>1006</v>
      </c>
      <c r="C495" s="56" t="s">
        <v>824</v>
      </c>
      <c r="D495" s="56" t="s">
        <v>1066</v>
      </c>
      <c r="E495" s="56" t="s">
        <v>638</v>
      </c>
      <c r="F495" s="55">
        <f>7430082.73+772009.64</f>
        <v>8202092.3700000001</v>
      </c>
      <c r="G495" s="55">
        <v>7430082.7300000004</v>
      </c>
      <c r="H495" s="55">
        <v>7430082.7300000004</v>
      </c>
      <c r="I495" s="2"/>
    </row>
    <row r="496" spans="1:9" ht="51" outlineLevel="2" x14ac:dyDescent="0.25">
      <c r="A496" s="57" t="s">
        <v>1065</v>
      </c>
      <c r="B496" s="56" t="s">
        <v>1006</v>
      </c>
      <c r="C496" s="56" t="s">
        <v>824</v>
      </c>
      <c r="D496" s="56" t="s">
        <v>1064</v>
      </c>
      <c r="E496" s="56" t="s">
        <v>616</v>
      </c>
      <c r="F496" s="55">
        <v>4416514.28</v>
      </c>
      <c r="G496" s="55">
        <v>4416514.28</v>
      </c>
      <c r="H496" s="55">
        <v>4000816.82</v>
      </c>
      <c r="I496" s="2"/>
    </row>
    <row r="497" spans="1:9" ht="38.25" outlineLevel="3" x14ac:dyDescent="0.25">
      <c r="A497" s="57" t="s">
        <v>643</v>
      </c>
      <c r="B497" s="56" t="s">
        <v>1006</v>
      </c>
      <c r="C497" s="56" t="s">
        <v>824</v>
      </c>
      <c r="D497" s="56" t="s">
        <v>1064</v>
      </c>
      <c r="E497" s="56" t="s">
        <v>642</v>
      </c>
      <c r="F497" s="55">
        <v>4416514.28</v>
      </c>
      <c r="G497" s="55">
        <v>4416514.28</v>
      </c>
      <c r="H497" s="55">
        <v>4000816.82</v>
      </c>
      <c r="I497" s="2"/>
    </row>
    <row r="498" spans="1:9" outlineLevel="4" x14ac:dyDescent="0.25">
      <c r="A498" s="57" t="s">
        <v>641</v>
      </c>
      <c r="B498" s="56" t="s">
        <v>1006</v>
      </c>
      <c r="C498" s="56" t="s">
        <v>824</v>
      </c>
      <c r="D498" s="56" t="s">
        <v>1064</v>
      </c>
      <c r="E498" s="56" t="s">
        <v>638</v>
      </c>
      <c r="F498" s="55">
        <v>4416514.28</v>
      </c>
      <c r="G498" s="55">
        <v>4416514.28</v>
      </c>
      <c r="H498" s="55">
        <v>4000816.82</v>
      </c>
      <c r="I498" s="2"/>
    </row>
    <row r="499" spans="1:9" outlineLevel="1" x14ac:dyDescent="0.25">
      <c r="A499" s="57" t="s">
        <v>822</v>
      </c>
      <c r="B499" s="56" t="s">
        <v>1006</v>
      </c>
      <c r="C499" s="56" t="s">
        <v>786</v>
      </c>
      <c r="D499" s="56" t="s">
        <v>630</v>
      </c>
      <c r="E499" s="56" t="s">
        <v>616</v>
      </c>
      <c r="F499" s="55">
        <v>402377518.50999999</v>
      </c>
      <c r="G499" s="55">
        <v>402377518.50999999</v>
      </c>
      <c r="H499" s="55">
        <v>392278799.60000002</v>
      </c>
      <c r="I499" s="2"/>
    </row>
    <row r="500" spans="1:9" ht="63.75" outlineLevel="2" x14ac:dyDescent="0.25">
      <c r="A500" s="57" t="s">
        <v>1063</v>
      </c>
      <c r="B500" s="56" t="s">
        <v>1006</v>
      </c>
      <c r="C500" s="56" t="s">
        <v>786</v>
      </c>
      <c r="D500" s="56" t="s">
        <v>1062</v>
      </c>
      <c r="E500" s="56" t="s">
        <v>616</v>
      </c>
      <c r="F500" s="55">
        <v>1775866.99</v>
      </c>
      <c r="G500" s="55">
        <v>1775866.99</v>
      </c>
      <c r="H500" s="55">
        <v>1420693.59</v>
      </c>
      <c r="I500" s="2"/>
    </row>
    <row r="501" spans="1:9" ht="38.25" outlineLevel="3" x14ac:dyDescent="0.25">
      <c r="A501" s="57" t="s">
        <v>628</v>
      </c>
      <c r="B501" s="56" t="s">
        <v>1006</v>
      </c>
      <c r="C501" s="56" t="s">
        <v>786</v>
      </c>
      <c r="D501" s="56" t="s">
        <v>1062</v>
      </c>
      <c r="E501" s="56" t="s">
        <v>627</v>
      </c>
      <c r="F501" s="55">
        <v>1775866.99</v>
      </c>
      <c r="G501" s="55">
        <v>1775866.99</v>
      </c>
      <c r="H501" s="55">
        <v>1420693.59</v>
      </c>
      <c r="I501" s="2"/>
    </row>
    <row r="502" spans="1:9" ht="38.25" outlineLevel="4" x14ac:dyDescent="0.25">
      <c r="A502" s="57" t="s">
        <v>661</v>
      </c>
      <c r="B502" s="56" t="s">
        <v>1006</v>
      </c>
      <c r="C502" s="56" t="s">
        <v>786</v>
      </c>
      <c r="D502" s="56" t="s">
        <v>1062</v>
      </c>
      <c r="E502" s="56" t="s">
        <v>659</v>
      </c>
      <c r="F502" s="55">
        <v>1775866.99</v>
      </c>
      <c r="G502" s="55">
        <v>1775866.99</v>
      </c>
      <c r="H502" s="55">
        <v>1420693.59</v>
      </c>
      <c r="I502" s="2"/>
    </row>
    <row r="503" spans="1:9" ht="51" outlineLevel="2" x14ac:dyDescent="0.25">
      <c r="A503" s="57" t="s">
        <v>1061</v>
      </c>
      <c r="B503" s="56" t="s">
        <v>1006</v>
      </c>
      <c r="C503" s="56" t="s">
        <v>786</v>
      </c>
      <c r="D503" s="56" t="s">
        <v>1060</v>
      </c>
      <c r="E503" s="56" t="s">
        <v>616</v>
      </c>
      <c r="F503" s="55">
        <v>2186064.7999999998</v>
      </c>
      <c r="G503" s="55">
        <v>2186064.7999999998</v>
      </c>
      <c r="H503" s="55">
        <v>1983418.61</v>
      </c>
      <c r="I503" s="2"/>
    </row>
    <row r="504" spans="1:9" ht="38.25" outlineLevel="3" x14ac:dyDescent="0.25">
      <c r="A504" s="57" t="s">
        <v>643</v>
      </c>
      <c r="B504" s="56" t="s">
        <v>1006</v>
      </c>
      <c r="C504" s="56" t="s">
        <v>786</v>
      </c>
      <c r="D504" s="56" t="s">
        <v>1060</v>
      </c>
      <c r="E504" s="56" t="s">
        <v>642</v>
      </c>
      <c r="F504" s="55">
        <v>2186064.7999999998</v>
      </c>
      <c r="G504" s="55">
        <v>2186064.7999999998</v>
      </c>
      <c r="H504" s="55">
        <v>1983418.61</v>
      </c>
      <c r="I504" s="2"/>
    </row>
    <row r="505" spans="1:9" outlineLevel="4" x14ac:dyDescent="0.25">
      <c r="A505" s="57" t="s">
        <v>641</v>
      </c>
      <c r="B505" s="56" t="s">
        <v>1006</v>
      </c>
      <c r="C505" s="56" t="s">
        <v>786</v>
      </c>
      <c r="D505" s="56" t="s">
        <v>1060</v>
      </c>
      <c r="E505" s="56" t="s">
        <v>638</v>
      </c>
      <c r="F505" s="55">
        <v>2186064.7999999998</v>
      </c>
      <c r="G505" s="55">
        <v>2186064.7999999998</v>
      </c>
      <c r="H505" s="55">
        <v>1983418.61</v>
      </c>
      <c r="I505" s="2"/>
    </row>
    <row r="506" spans="1:9" ht="76.5" outlineLevel="2" x14ac:dyDescent="0.25">
      <c r="A506" s="57" t="s">
        <v>1059</v>
      </c>
      <c r="B506" s="56" t="s">
        <v>1006</v>
      </c>
      <c r="C506" s="56" t="s">
        <v>786</v>
      </c>
      <c r="D506" s="56" t="s">
        <v>1058</v>
      </c>
      <c r="E506" s="56" t="s">
        <v>616</v>
      </c>
      <c r="F506" s="55">
        <v>9760520</v>
      </c>
      <c r="G506" s="55">
        <v>9760520</v>
      </c>
      <c r="H506" s="55">
        <v>5822536</v>
      </c>
      <c r="I506" s="2"/>
    </row>
    <row r="507" spans="1:9" ht="38.25" outlineLevel="3" x14ac:dyDescent="0.25">
      <c r="A507" s="57" t="s">
        <v>643</v>
      </c>
      <c r="B507" s="56" t="s">
        <v>1006</v>
      </c>
      <c r="C507" s="56" t="s">
        <v>786</v>
      </c>
      <c r="D507" s="56" t="s">
        <v>1058</v>
      </c>
      <c r="E507" s="56" t="s">
        <v>642</v>
      </c>
      <c r="F507" s="55">
        <v>9760520</v>
      </c>
      <c r="G507" s="55">
        <v>9760520</v>
      </c>
      <c r="H507" s="55">
        <v>5822536</v>
      </c>
      <c r="I507" s="2"/>
    </row>
    <row r="508" spans="1:9" outlineLevel="4" x14ac:dyDescent="0.25">
      <c r="A508" s="57" t="s">
        <v>641</v>
      </c>
      <c r="B508" s="56" t="s">
        <v>1006</v>
      </c>
      <c r="C508" s="56" t="s">
        <v>786</v>
      </c>
      <c r="D508" s="56" t="s">
        <v>1058</v>
      </c>
      <c r="E508" s="56" t="s">
        <v>638</v>
      </c>
      <c r="F508" s="55">
        <v>9760520</v>
      </c>
      <c r="G508" s="55">
        <v>9760520</v>
      </c>
      <c r="H508" s="55">
        <v>5822536</v>
      </c>
      <c r="I508" s="2"/>
    </row>
    <row r="509" spans="1:9" ht="38.25" outlineLevel="2" x14ac:dyDescent="0.25">
      <c r="A509" s="57" t="s">
        <v>1057</v>
      </c>
      <c r="B509" s="56" t="s">
        <v>1006</v>
      </c>
      <c r="C509" s="56" t="s">
        <v>786</v>
      </c>
      <c r="D509" s="56" t="s">
        <v>1056</v>
      </c>
      <c r="E509" s="56" t="s">
        <v>616</v>
      </c>
      <c r="F509" s="55">
        <v>235000000</v>
      </c>
      <c r="G509" s="55">
        <v>235000000</v>
      </c>
      <c r="H509" s="55">
        <v>234999999.87</v>
      </c>
      <c r="I509" s="2"/>
    </row>
    <row r="510" spans="1:9" ht="38.25" outlineLevel="3" x14ac:dyDescent="0.25">
      <c r="A510" s="57" t="s">
        <v>628</v>
      </c>
      <c r="B510" s="56" t="s">
        <v>1006</v>
      </c>
      <c r="C510" s="56" t="s">
        <v>786</v>
      </c>
      <c r="D510" s="56" t="s">
        <v>1056</v>
      </c>
      <c r="E510" s="56" t="s">
        <v>627</v>
      </c>
      <c r="F510" s="55">
        <v>235000000</v>
      </c>
      <c r="G510" s="55">
        <v>235000000</v>
      </c>
      <c r="H510" s="55">
        <v>234999999.87</v>
      </c>
      <c r="I510" s="2"/>
    </row>
    <row r="511" spans="1:9" ht="38.25" outlineLevel="4" x14ac:dyDescent="0.25">
      <c r="A511" s="57" t="s">
        <v>661</v>
      </c>
      <c r="B511" s="56" t="s">
        <v>1006</v>
      </c>
      <c r="C511" s="56" t="s">
        <v>786</v>
      </c>
      <c r="D511" s="56" t="s">
        <v>1056</v>
      </c>
      <c r="E511" s="56" t="s">
        <v>659</v>
      </c>
      <c r="F511" s="55">
        <v>235000000</v>
      </c>
      <c r="G511" s="55">
        <v>235000000</v>
      </c>
      <c r="H511" s="55">
        <v>234999999.87</v>
      </c>
      <c r="I511" s="2"/>
    </row>
    <row r="512" spans="1:9" ht="51" outlineLevel="2" x14ac:dyDescent="0.25">
      <c r="A512" s="57" t="s">
        <v>1055</v>
      </c>
      <c r="B512" s="56" t="s">
        <v>1006</v>
      </c>
      <c r="C512" s="56" t="s">
        <v>786</v>
      </c>
      <c r="D512" s="56" t="s">
        <v>1054</v>
      </c>
      <c r="E512" s="56" t="s">
        <v>616</v>
      </c>
      <c r="F512" s="55">
        <v>150051840</v>
      </c>
      <c r="G512" s="55">
        <v>150051840</v>
      </c>
      <c r="H512" s="55">
        <v>144457203.44</v>
      </c>
      <c r="I512" s="2"/>
    </row>
    <row r="513" spans="1:9" ht="38.25" outlineLevel="3" x14ac:dyDescent="0.25">
      <c r="A513" s="57" t="s">
        <v>643</v>
      </c>
      <c r="B513" s="56" t="s">
        <v>1006</v>
      </c>
      <c r="C513" s="56" t="s">
        <v>786</v>
      </c>
      <c r="D513" s="56" t="s">
        <v>1054</v>
      </c>
      <c r="E513" s="56" t="s">
        <v>642</v>
      </c>
      <c r="F513" s="55">
        <v>51840</v>
      </c>
      <c r="G513" s="55">
        <v>51840</v>
      </c>
      <c r="H513" s="55">
        <v>51840</v>
      </c>
      <c r="I513" s="2"/>
    </row>
    <row r="514" spans="1:9" outlineLevel="4" x14ac:dyDescent="0.25">
      <c r="A514" s="57" t="s">
        <v>641</v>
      </c>
      <c r="B514" s="56" t="s">
        <v>1006</v>
      </c>
      <c r="C514" s="56" t="s">
        <v>786</v>
      </c>
      <c r="D514" s="56" t="s">
        <v>1054</v>
      </c>
      <c r="E514" s="56" t="s">
        <v>638</v>
      </c>
      <c r="F514" s="55">
        <v>51840</v>
      </c>
      <c r="G514" s="55">
        <v>51840</v>
      </c>
      <c r="H514" s="55">
        <v>51840</v>
      </c>
      <c r="I514" s="2"/>
    </row>
    <row r="515" spans="1:9" ht="38.25" outlineLevel="3" x14ac:dyDescent="0.25">
      <c r="A515" s="57" t="s">
        <v>628</v>
      </c>
      <c r="B515" s="56" t="s">
        <v>1006</v>
      </c>
      <c r="C515" s="56" t="s">
        <v>786</v>
      </c>
      <c r="D515" s="56" t="s">
        <v>1054</v>
      </c>
      <c r="E515" s="56" t="s">
        <v>627</v>
      </c>
      <c r="F515" s="55">
        <v>150000000</v>
      </c>
      <c r="G515" s="55">
        <v>150000000</v>
      </c>
      <c r="H515" s="55">
        <v>144405363.44</v>
      </c>
      <c r="I515" s="2"/>
    </row>
    <row r="516" spans="1:9" ht="38.25" outlineLevel="4" x14ac:dyDescent="0.25">
      <c r="A516" s="57" t="s">
        <v>661</v>
      </c>
      <c r="B516" s="56" t="s">
        <v>1006</v>
      </c>
      <c r="C516" s="56" t="s">
        <v>786</v>
      </c>
      <c r="D516" s="56" t="s">
        <v>1054</v>
      </c>
      <c r="E516" s="56" t="s">
        <v>659</v>
      </c>
      <c r="F516" s="55">
        <v>150000000</v>
      </c>
      <c r="G516" s="55">
        <v>150000000</v>
      </c>
      <c r="H516" s="55">
        <v>144405363.44</v>
      </c>
      <c r="I516" s="2"/>
    </row>
    <row r="517" spans="1:9" outlineLevel="2" x14ac:dyDescent="0.25">
      <c r="A517" s="57" t="s">
        <v>1053</v>
      </c>
      <c r="B517" s="56" t="s">
        <v>1006</v>
      </c>
      <c r="C517" s="56" t="s">
        <v>786</v>
      </c>
      <c r="D517" s="56" t="s">
        <v>1052</v>
      </c>
      <c r="E517" s="56" t="s">
        <v>616</v>
      </c>
      <c r="F517" s="55">
        <v>676984.12</v>
      </c>
      <c r="G517" s="55">
        <v>676984.12</v>
      </c>
      <c r="H517" s="55">
        <v>668826.12</v>
      </c>
      <c r="I517" s="2"/>
    </row>
    <row r="518" spans="1:9" ht="38.25" outlineLevel="3" x14ac:dyDescent="0.25">
      <c r="A518" s="57" t="s">
        <v>643</v>
      </c>
      <c r="B518" s="56" t="s">
        <v>1006</v>
      </c>
      <c r="C518" s="56" t="s">
        <v>786</v>
      </c>
      <c r="D518" s="56" t="s">
        <v>1052</v>
      </c>
      <c r="E518" s="56" t="s">
        <v>642</v>
      </c>
      <c r="F518" s="55">
        <v>676984.12</v>
      </c>
      <c r="G518" s="55">
        <v>676984.12</v>
      </c>
      <c r="H518" s="55">
        <v>668826.12</v>
      </c>
      <c r="I518" s="2"/>
    </row>
    <row r="519" spans="1:9" outlineLevel="4" x14ac:dyDescent="0.25">
      <c r="A519" s="57" t="s">
        <v>641</v>
      </c>
      <c r="B519" s="56" t="s">
        <v>1006</v>
      </c>
      <c r="C519" s="56" t="s">
        <v>786</v>
      </c>
      <c r="D519" s="56" t="s">
        <v>1052</v>
      </c>
      <c r="E519" s="56" t="s">
        <v>638</v>
      </c>
      <c r="F519" s="55">
        <v>676984.12</v>
      </c>
      <c r="G519" s="55">
        <v>676984.12</v>
      </c>
      <c r="H519" s="55">
        <v>668826.12</v>
      </c>
      <c r="I519" s="2"/>
    </row>
    <row r="520" spans="1:9" ht="76.5" outlineLevel="2" x14ac:dyDescent="0.25">
      <c r="A520" s="57" t="s">
        <v>1051</v>
      </c>
      <c r="B520" s="56" t="s">
        <v>1006</v>
      </c>
      <c r="C520" s="56" t="s">
        <v>786</v>
      </c>
      <c r="D520" s="56" t="s">
        <v>1050</v>
      </c>
      <c r="E520" s="56" t="s">
        <v>616</v>
      </c>
      <c r="F520" s="55">
        <v>2900000</v>
      </c>
      <c r="G520" s="55">
        <v>2900000</v>
      </c>
      <c r="H520" s="55">
        <v>2900000</v>
      </c>
      <c r="I520" s="2"/>
    </row>
    <row r="521" spans="1:9" ht="38.25" outlineLevel="3" x14ac:dyDescent="0.25">
      <c r="A521" s="57" t="s">
        <v>643</v>
      </c>
      <c r="B521" s="56" t="s">
        <v>1006</v>
      </c>
      <c r="C521" s="56" t="s">
        <v>786</v>
      </c>
      <c r="D521" s="56" t="s">
        <v>1050</v>
      </c>
      <c r="E521" s="56" t="s">
        <v>642</v>
      </c>
      <c r="F521" s="55">
        <v>2900000</v>
      </c>
      <c r="G521" s="55">
        <v>2900000</v>
      </c>
      <c r="H521" s="55">
        <v>2900000</v>
      </c>
      <c r="I521" s="2"/>
    </row>
    <row r="522" spans="1:9" outlineLevel="4" x14ac:dyDescent="0.25">
      <c r="A522" s="57" t="s">
        <v>641</v>
      </c>
      <c r="B522" s="56" t="s">
        <v>1006</v>
      </c>
      <c r="C522" s="56" t="s">
        <v>786</v>
      </c>
      <c r="D522" s="56" t="s">
        <v>1050</v>
      </c>
      <c r="E522" s="56" t="s">
        <v>638</v>
      </c>
      <c r="F522" s="55">
        <v>2900000</v>
      </c>
      <c r="G522" s="55">
        <v>2900000</v>
      </c>
      <c r="H522" s="55">
        <v>2900000</v>
      </c>
      <c r="I522" s="2"/>
    </row>
    <row r="523" spans="1:9" ht="38.25" outlineLevel="2" x14ac:dyDescent="0.25">
      <c r="A523" s="57" t="s">
        <v>1049</v>
      </c>
      <c r="B523" s="56" t="s">
        <v>1006</v>
      </c>
      <c r="C523" s="56" t="s">
        <v>786</v>
      </c>
      <c r="D523" s="56" t="s">
        <v>1048</v>
      </c>
      <c r="E523" s="56" t="s">
        <v>616</v>
      </c>
      <c r="F523" s="55">
        <v>26242.6</v>
      </c>
      <c r="G523" s="55">
        <v>26242.6</v>
      </c>
      <c r="H523" s="55">
        <v>26121.97</v>
      </c>
      <c r="I523" s="2"/>
    </row>
    <row r="524" spans="1:9" ht="38.25" outlineLevel="3" x14ac:dyDescent="0.25">
      <c r="A524" s="57" t="s">
        <v>643</v>
      </c>
      <c r="B524" s="56" t="s">
        <v>1006</v>
      </c>
      <c r="C524" s="56" t="s">
        <v>786</v>
      </c>
      <c r="D524" s="56" t="s">
        <v>1048</v>
      </c>
      <c r="E524" s="56" t="s">
        <v>642</v>
      </c>
      <c r="F524" s="55">
        <v>26242.6</v>
      </c>
      <c r="G524" s="55">
        <v>26242.6</v>
      </c>
      <c r="H524" s="55">
        <v>26121.97</v>
      </c>
      <c r="I524" s="2"/>
    </row>
    <row r="525" spans="1:9" outlineLevel="4" x14ac:dyDescent="0.25">
      <c r="A525" s="57" t="s">
        <v>641</v>
      </c>
      <c r="B525" s="56" t="s">
        <v>1006</v>
      </c>
      <c r="C525" s="56" t="s">
        <v>786</v>
      </c>
      <c r="D525" s="56" t="s">
        <v>1048</v>
      </c>
      <c r="E525" s="56" t="s">
        <v>638</v>
      </c>
      <c r="F525" s="55">
        <v>26242.6</v>
      </c>
      <c r="G525" s="55">
        <v>26242.6</v>
      </c>
      <c r="H525" s="55">
        <v>26121.97</v>
      </c>
      <c r="I525" s="2"/>
    </row>
    <row r="526" spans="1:9" outlineLevel="1" x14ac:dyDescent="0.25">
      <c r="A526" s="57" t="s">
        <v>1047</v>
      </c>
      <c r="B526" s="56" t="s">
        <v>1006</v>
      </c>
      <c r="C526" s="56" t="s">
        <v>1044</v>
      </c>
      <c r="D526" s="56" t="s">
        <v>630</v>
      </c>
      <c r="E526" s="56" t="s">
        <v>616</v>
      </c>
      <c r="F526" s="55">
        <v>5684755.0800000001</v>
      </c>
      <c r="G526" s="55">
        <v>5684755.0800000001</v>
      </c>
      <c r="H526" s="55">
        <v>5684201.6799999997</v>
      </c>
      <c r="I526" s="2"/>
    </row>
    <row r="527" spans="1:9" ht="25.5" outlineLevel="2" x14ac:dyDescent="0.25">
      <c r="A527" s="57" t="s">
        <v>1046</v>
      </c>
      <c r="B527" s="56" t="s">
        <v>1006</v>
      </c>
      <c r="C527" s="56" t="s">
        <v>1044</v>
      </c>
      <c r="D527" s="56" t="s">
        <v>1043</v>
      </c>
      <c r="E527" s="56" t="s">
        <v>616</v>
      </c>
      <c r="F527" s="55">
        <v>5684755.0800000001</v>
      </c>
      <c r="G527" s="55">
        <v>5684755.0800000001</v>
      </c>
      <c r="H527" s="55">
        <v>5684201.6799999997</v>
      </c>
      <c r="I527" s="2"/>
    </row>
    <row r="528" spans="1:9" ht="25.5" outlineLevel="3" x14ac:dyDescent="0.25">
      <c r="A528" s="57" t="s">
        <v>615</v>
      </c>
      <c r="B528" s="56" t="s">
        <v>1006</v>
      </c>
      <c r="C528" s="56" t="s">
        <v>1044</v>
      </c>
      <c r="D528" s="56" t="s">
        <v>1043</v>
      </c>
      <c r="E528" s="56" t="s">
        <v>614</v>
      </c>
      <c r="F528" s="55">
        <v>5684755.0800000001</v>
      </c>
      <c r="G528" s="55">
        <v>5684755.0800000001</v>
      </c>
      <c r="H528" s="55">
        <v>5684201.6799999997</v>
      </c>
      <c r="I528" s="2"/>
    </row>
    <row r="529" spans="1:9" ht="25.5" outlineLevel="4" x14ac:dyDescent="0.25">
      <c r="A529" s="57" t="s">
        <v>1045</v>
      </c>
      <c r="B529" s="56" t="s">
        <v>1006</v>
      </c>
      <c r="C529" s="56" t="s">
        <v>1044</v>
      </c>
      <c r="D529" s="56" t="s">
        <v>1043</v>
      </c>
      <c r="E529" s="56" t="s">
        <v>1042</v>
      </c>
      <c r="F529" s="55">
        <v>5684755.0800000001</v>
      </c>
      <c r="G529" s="55">
        <v>5684755.0800000001</v>
      </c>
      <c r="H529" s="55">
        <v>5684201.6799999997</v>
      </c>
      <c r="I529" s="2"/>
    </row>
    <row r="530" spans="1:9" outlineLevel="1" x14ac:dyDescent="0.25">
      <c r="A530" s="57" t="s">
        <v>637</v>
      </c>
      <c r="B530" s="56" t="s">
        <v>1006</v>
      </c>
      <c r="C530" s="56" t="s">
        <v>634</v>
      </c>
      <c r="D530" s="56" t="s">
        <v>630</v>
      </c>
      <c r="E530" s="56" t="s">
        <v>616</v>
      </c>
      <c r="F530" s="55">
        <v>1200755</v>
      </c>
      <c r="G530" s="55">
        <v>1200755</v>
      </c>
      <c r="H530" s="55">
        <v>1187014.5</v>
      </c>
      <c r="I530" s="2"/>
    </row>
    <row r="531" spans="1:9" ht="38.25" outlineLevel="2" x14ac:dyDescent="0.25">
      <c r="A531" s="57" t="s">
        <v>1041</v>
      </c>
      <c r="B531" s="56" t="s">
        <v>1006</v>
      </c>
      <c r="C531" s="56" t="s">
        <v>634</v>
      </c>
      <c r="D531" s="56" t="s">
        <v>1040</v>
      </c>
      <c r="E531" s="56" t="s">
        <v>616</v>
      </c>
      <c r="F531" s="55">
        <v>377477.5</v>
      </c>
      <c r="G531" s="55">
        <v>377477.5</v>
      </c>
      <c r="H531" s="55">
        <v>377477.5</v>
      </c>
      <c r="I531" s="2"/>
    </row>
    <row r="532" spans="1:9" ht="25.5" outlineLevel="3" x14ac:dyDescent="0.25">
      <c r="A532" s="57" t="s">
        <v>615</v>
      </c>
      <c r="B532" s="56" t="s">
        <v>1006</v>
      </c>
      <c r="C532" s="56" t="s">
        <v>634</v>
      </c>
      <c r="D532" s="56" t="s">
        <v>1040</v>
      </c>
      <c r="E532" s="56" t="s">
        <v>614</v>
      </c>
      <c r="F532" s="55">
        <v>377477.5</v>
      </c>
      <c r="G532" s="55">
        <v>377477.5</v>
      </c>
      <c r="H532" s="55">
        <v>377477.5</v>
      </c>
      <c r="I532" s="2"/>
    </row>
    <row r="533" spans="1:9" ht="38.25" outlineLevel="4" x14ac:dyDescent="0.25">
      <c r="A533" s="57" t="s">
        <v>776</v>
      </c>
      <c r="B533" s="56" t="s">
        <v>1006</v>
      </c>
      <c r="C533" s="56" t="s">
        <v>634</v>
      </c>
      <c r="D533" s="56" t="s">
        <v>1040</v>
      </c>
      <c r="E533" s="56" t="s">
        <v>774</v>
      </c>
      <c r="F533" s="55">
        <v>377477.5</v>
      </c>
      <c r="G533" s="55">
        <v>377477.5</v>
      </c>
      <c r="H533" s="55">
        <v>377477.5</v>
      </c>
      <c r="I533" s="2"/>
    </row>
    <row r="534" spans="1:9" ht="63.75" outlineLevel="2" x14ac:dyDescent="0.25">
      <c r="A534" s="57" t="s">
        <v>1039</v>
      </c>
      <c r="B534" s="56" t="s">
        <v>1006</v>
      </c>
      <c r="C534" s="56" t="s">
        <v>634</v>
      </c>
      <c r="D534" s="56" t="s">
        <v>1038</v>
      </c>
      <c r="E534" s="56" t="s">
        <v>616</v>
      </c>
      <c r="F534" s="55">
        <v>725377.5</v>
      </c>
      <c r="G534" s="55">
        <v>725377.5</v>
      </c>
      <c r="H534" s="55">
        <v>725377.5</v>
      </c>
      <c r="I534" s="2"/>
    </row>
    <row r="535" spans="1:9" ht="25.5" outlineLevel="3" x14ac:dyDescent="0.25">
      <c r="A535" s="57" t="s">
        <v>615</v>
      </c>
      <c r="B535" s="56" t="s">
        <v>1006</v>
      </c>
      <c r="C535" s="56" t="s">
        <v>634</v>
      </c>
      <c r="D535" s="56" t="s">
        <v>1038</v>
      </c>
      <c r="E535" s="56" t="s">
        <v>614</v>
      </c>
      <c r="F535" s="55">
        <v>725377.5</v>
      </c>
      <c r="G535" s="55">
        <v>725377.5</v>
      </c>
      <c r="H535" s="55">
        <v>725377.5</v>
      </c>
      <c r="I535" s="2"/>
    </row>
    <row r="536" spans="1:9" ht="38.25" outlineLevel="4" x14ac:dyDescent="0.25">
      <c r="A536" s="57" t="s">
        <v>776</v>
      </c>
      <c r="B536" s="56" t="s">
        <v>1006</v>
      </c>
      <c r="C536" s="56" t="s">
        <v>634</v>
      </c>
      <c r="D536" s="56" t="s">
        <v>1038</v>
      </c>
      <c r="E536" s="56" t="s">
        <v>774</v>
      </c>
      <c r="F536" s="55">
        <v>725377.5</v>
      </c>
      <c r="G536" s="55">
        <v>725377.5</v>
      </c>
      <c r="H536" s="55">
        <v>725377.5</v>
      </c>
      <c r="I536" s="2"/>
    </row>
    <row r="537" spans="1:9" ht="38.25" outlineLevel="2" x14ac:dyDescent="0.25">
      <c r="A537" s="57" t="s">
        <v>1037</v>
      </c>
      <c r="B537" s="56" t="s">
        <v>1006</v>
      </c>
      <c r="C537" s="56" t="s">
        <v>634</v>
      </c>
      <c r="D537" s="56" t="s">
        <v>1036</v>
      </c>
      <c r="E537" s="56" t="s">
        <v>616</v>
      </c>
      <c r="F537" s="55">
        <v>97900</v>
      </c>
      <c r="G537" s="55">
        <v>97900</v>
      </c>
      <c r="H537" s="55">
        <v>84159.5</v>
      </c>
      <c r="I537" s="2"/>
    </row>
    <row r="538" spans="1:9" ht="76.5" outlineLevel="3" x14ac:dyDescent="0.25">
      <c r="A538" s="57" t="s">
        <v>958</v>
      </c>
      <c r="B538" s="56" t="s">
        <v>1006</v>
      </c>
      <c r="C538" s="56" t="s">
        <v>634</v>
      </c>
      <c r="D538" s="56" t="s">
        <v>1036</v>
      </c>
      <c r="E538" s="56" t="s">
        <v>957</v>
      </c>
      <c r="F538" s="55">
        <v>1446.79</v>
      </c>
      <c r="G538" s="55">
        <v>1446.79</v>
      </c>
      <c r="H538" s="55">
        <v>1446.78</v>
      </c>
      <c r="I538" s="2"/>
    </row>
    <row r="539" spans="1:9" outlineLevel="4" x14ac:dyDescent="0.25">
      <c r="A539" s="57" t="s">
        <v>956</v>
      </c>
      <c r="B539" s="56" t="s">
        <v>1006</v>
      </c>
      <c r="C539" s="56" t="s">
        <v>634</v>
      </c>
      <c r="D539" s="56" t="s">
        <v>1036</v>
      </c>
      <c r="E539" s="56" t="s">
        <v>955</v>
      </c>
      <c r="F539" s="55">
        <v>1111.2</v>
      </c>
      <c r="G539" s="55">
        <v>1111.2</v>
      </c>
      <c r="H539" s="55">
        <v>1111.2</v>
      </c>
      <c r="I539" s="2"/>
    </row>
    <row r="540" spans="1:9" ht="51" outlineLevel="4" x14ac:dyDescent="0.25">
      <c r="A540" s="57" t="s">
        <v>954</v>
      </c>
      <c r="B540" s="56" t="s">
        <v>1006</v>
      </c>
      <c r="C540" s="56" t="s">
        <v>634</v>
      </c>
      <c r="D540" s="56" t="s">
        <v>1036</v>
      </c>
      <c r="E540" s="56" t="s">
        <v>953</v>
      </c>
      <c r="F540" s="55">
        <v>335.59</v>
      </c>
      <c r="G540" s="55">
        <v>335.59</v>
      </c>
      <c r="H540" s="55">
        <v>335.58</v>
      </c>
      <c r="I540" s="2"/>
    </row>
    <row r="541" spans="1:9" ht="38.25" outlineLevel="3" x14ac:dyDescent="0.25">
      <c r="A541" s="57" t="s">
        <v>643</v>
      </c>
      <c r="B541" s="56" t="s">
        <v>1006</v>
      </c>
      <c r="C541" s="56" t="s">
        <v>634</v>
      </c>
      <c r="D541" s="56" t="s">
        <v>1036</v>
      </c>
      <c r="E541" s="56" t="s">
        <v>642</v>
      </c>
      <c r="F541" s="55">
        <v>96453.21</v>
      </c>
      <c r="G541" s="55">
        <v>96453.21</v>
      </c>
      <c r="H541" s="55">
        <v>82712.72</v>
      </c>
      <c r="I541" s="2"/>
    </row>
    <row r="542" spans="1:9" outlineLevel="4" x14ac:dyDescent="0.25">
      <c r="A542" s="57" t="s">
        <v>641</v>
      </c>
      <c r="B542" s="56" t="s">
        <v>1006</v>
      </c>
      <c r="C542" s="56" t="s">
        <v>634</v>
      </c>
      <c r="D542" s="56" t="s">
        <v>1036</v>
      </c>
      <c r="E542" s="56" t="s">
        <v>638</v>
      </c>
      <c r="F542" s="55">
        <v>96453.21</v>
      </c>
      <c r="G542" s="55">
        <v>96453.21</v>
      </c>
      <c r="H542" s="55">
        <v>82712.72</v>
      </c>
      <c r="I542" s="2"/>
    </row>
    <row r="543" spans="1:9" outlineLevel="1" x14ac:dyDescent="0.25">
      <c r="A543" s="57" t="s">
        <v>631</v>
      </c>
      <c r="B543" s="56" t="s">
        <v>1006</v>
      </c>
      <c r="C543" s="56" t="s">
        <v>611</v>
      </c>
      <c r="D543" s="56" t="s">
        <v>630</v>
      </c>
      <c r="E543" s="56" t="s">
        <v>616</v>
      </c>
      <c r="F543" s="55">
        <v>73179254.579999998</v>
      </c>
      <c r="G543" s="55">
        <v>73179254.579999998</v>
      </c>
      <c r="H543" s="55">
        <v>68533060.950000003</v>
      </c>
      <c r="I543" s="2"/>
    </row>
    <row r="544" spans="1:9" ht="140.25" outlineLevel="2" x14ac:dyDescent="0.25">
      <c r="A544" s="57" t="s">
        <v>1035</v>
      </c>
      <c r="B544" s="56" t="s">
        <v>1006</v>
      </c>
      <c r="C544" s="56" t="s">
        <v>611</v>
      </c>
      <c r="D544" s="56" t="s">
        <v>1034</v>
      </c>
      <c r="E544" s="56" t="s">
        <v>616</v>
      </c>
      <c r="F544" s="55">
        <v>305000</v>
      </c>
      <c r="G544" s="55">
        <v>305000</v>
      </c>
      <c r="H544" s="55">
        <v>267649.09999999998</v>
      </c>
      <c r="I544" s="2"/>
    </row>
    <row r="545" spans="1:9" ht="25.5" outlineLevel="3" x14ac:dyDescent="0.25">
      <c r="A545" s="57" t="s">
        <v>615</v>
      </c>
      <c r="B545" s="56" t="s">
        <v>1006</v>
      </c>
      <c r="C545" s="56" t="s">
        <v>611</v>
      </c>
      <c r="D545" s="56" t="s">
        <v>1034</v>
      </c>
      <c r="E545" s="56" t="s">
        <v>614</v>
      </c>
      <c r="F545" s="55">
        <v>305000</v>
      </c>
      <c r="G545" s="55">
        <v>305000</v>
      </c>
      <c r="H545" s="55">
        <v>267649.09999999998</v>
      </c>
      <c r="I545" s="2"/>
    </row>
    <row r="546" spans="1:9" ht="38.25" outlineLevel="4" x14ac:dyDescent="0.25">
      <c r="A546" s="57" t="s">
        <v>776</v>
      </c>
      <c r="B546" s="56" t="s">
        <v>1006</v>
      </c>
      <c r="C546" s="56" t="s">
        <v>611</v>
      </c>
      <c r="D546" s="56" t="s">
        <v>1034</v>
      </c>
      <c r="E546" s="56" t="s">
        <v>774</v>
      </c>
      <c r="F546" s="55">
        <v>305000</v>
      </c>
      <c r="G546" s="55">
        <v>305000</v>
      </c>
      <c r="H546" s="55">
        <v>267649.09999999998</v>
      </c>
      <c r="I546" s="2"/>
    </row>
    <row r="547" spans="1:9" ht="51" outlineLevel="2" x14ac:dyDescent="0.25">
      <c r="A547" s="57" t="s">
        <v>1033</v>
      </c>
      <c r="B547" s="56" t="s">
        <v>1006</v>
      </c>
      <c r="C547" s="56" t="s">
        <v>611</v>
      </c>
      <c r="D547" s="56" t="s">
        <v>1032</v>
      </c>
      <c r="E547" s="56" t="s">
        <v>616</v>
      </c>
      <c r="F547" s="55">
        <v>870460</v>
      </c>
      <c r="G547" s="55">
        <v>870460</v>
      </c>
      <c r="H547" s="55">
        <v>862494.26</v>
      </c>
      <c r="I547" s="2"/>
    </row>
    <row r="548" spans="1:9" ht="25.5" outlineLevel="3" x14ac:dyDescent="0.25">
      <c r="A548" s="57" t="s">
        <v>615</v>
      </c>
      <c r="B548" s="56" t="s">
        <v>1006</v>
      </c>
      <c r="C548" s="56" t="s">
        <v>611</v>
      </c>
      <c r="D548" s="56" t="s">
        <v>1032</v>
      </c>
      <c r="E548" s="56" t="s">
        <v>614</v>
      </c>
      <c r="F548" s="55">
        <v>870460</v>
      </c>
      <c r="G548" s="55">
        <v>870460</v>
      </c>
      <c r="H548" s="55">
        <v>862494.26</v>
      </c>
      <c r="I548" s="2"/>
    </row>
    <row r="549" spans="1:9" ht="38.25" outlineLevel="4" x14ac:dyDescent="0.25">
      <c r="A549" s="57" t="s">
        <v>776</v>
      </c>
      <c r="B549" s="56" t="s">
        <v>1006</v>
      </c>
      <c r="C549" s="56" t="s">
        <v>611</v>
      </c>
      <c r="D549" s="56" t="s">
        <v>1032</v>
      </c>
      <c r="E549" s="56" t="s">
        <v>774</v>
      </c>
      <c r="F549" s="55">
        <v>870460</v>
      </c>
      <c r="G549" s="55">
        <v>870460</v>
      </c>
      <c r="H549" s="55">
        <v>862494.26</v>
      </c>
      <c r="I549" s="2"/>
    </row>
    <row r="550" spans="1:9" ht="76.5" outlineLevel="2" x14ac:dyDescent="0.25">
      <c r="A550" s="57" t="s">
        <v>1031</v>
      </c>
      <c r="B550" s="56" t="s">
        <v>1006</v>
      </c>
      <c r="C550" s="56" t="s">
        <v>611</v>
      </c>
      <c r="D550" s="56" t="s">
        <v>1030</v>
      </c>
      <c r="E550" s="56" t="s">
        <v>616</v>
      </c>
      <c r="F550" s="55">
        <v>1510100</v>
      </c>
      <c r="G550" s="55">
        <v>1510100</v>
      </c>
      <c r="H550" s="55">
        <v>1510100</v>
      </c>
      <c r="I550" s="2"/>
    </row>
    <row r="551" spans="1:9" ht="25.5" outlineLevel="3" x14ac:dyDescent="0.25">
      <c r="A551" s="57" t="s">
        <v>615</v>
      </c>
      <c r="B551" s="56" t="s">
        <v>1006</v>
      </c>
      <c r="C551" s="56" t="s">
        <v>611</v>
      </c>
      <c r="D551" s="56" t="s">
        <v>1030</v>
      </c>
      <c r="E551" s="56" t="s">
        <v>614</v>
      </c>
      <c r="F551" s="55">
        <v>1510100</v>
      </c>
      <c r="G551" s="55">
        <v>1510100</v>
      </c>
      <c r="H551" s="55">
        <v>1510100</v>
      </c>
      <c r="I551" s="2"/>
    </row>
    <row r="552" spans="1:9" ht="38.25" outlineLevel="4" x14ac:dyDescent="0.25">
      <c r="A552" s="57" t="s">
        <v>635</v>
      </c>
      <c r="B552" s="56" t="s">
        <v>1006</v>
      </c>
      <c r="C552" s="56" t="s">
        <v>611</v>
      </c>
      <c r="D552" s="56" t="s">
        <v>1030</v>
      </c>
      <c r="E552" s="56" t="s">
        <v>632</v>
      </c>
      <c r="F552" s="55">
        <v>1510100</v>
      </c>
      <c r="G552" s="55">
        <v>1510100</v>
      </c>
      <c r="H552" s="55">
        <v>1510100</v>
      </c>
      <c r="I552" s="2"/>
    </row>
    <row r="553" spans="1:9" ht="76.5" outlineLevel="2" x14ac:dyDescent="0.25">
      <c r="A553" s="57" t="s">
        <v>1029</v>
      </c>
      <c r="B553" s="56" t="s">
        <v>1006</v>
      </c>
      <c r="C553" s="56" t="s">
        <v>611</v>
      </c>
      <c r="D553" s="56" t="s">
        <v>1028</v>
      </c>
      <c r="E553" s="56" t="s">
        <v>616</v>
      </c>
      <c r="F553" s="55">
        <v>2733694.58</v>
      </c>
      <c r="G553" s="55">
        <v>2733694.58</v>
      </c>
      <c r="H553" s="55">
        <v>2631323.2400000002</v>
      </c>
      <c r="I553" s="2"/>
    </row>
    <row r="554" spans="1:9" ht="25.5" outlineLevel="3" x14ac:dyDescent="0.25">
      <c r="A554" s="57" t="s">
        <v>615</v>
      </c>
      <c r="B554" s="56" t="s">
        <v>1006</v>
      </c>
      <c r="C554" s="56" t="s">
        <v>611</v>
      </c>
      <c r="D554" s="56" t="s">
        <v>1028</v>
      </c>
      <c r="E554" s="56" t="s">
        <v>614</v>
      </c>
      <c r="F554" s="55">
        <v>2733694.58</v>
      </c>
      <c r="G554" s="55">
        <v>2733694.58</v>
      </c>
      <c r="H554" s="55">
        <v>2631323.2400000002</v>
      </c>
      <c r="I554" s="2"/>
    </row>
    <row r="555" spans="1:9" ht="38.25" outlineLevel="4" x14ac:dyDescent="0.25">
      <c r="A555" s="57" t="s">
        <v>776</v>
      </c>
      <c r="B555" s="56" t="s">
        <v>1006</v>
      </c>
      <c r="C555" s="56" t="s">
        <v>611</v>
      </c>
      <c r="D555" s="56" t="s">
        <v>1028</v>
      </c>
      <c r="E555" s="56" t="s">
        <v>774</v>
      </c>
      <c r="F555" s="55">
        <v>2733694.58</v>
      </c>
      <c r="G555" s="55">
        <v>2733694.58</v>
      </c>
      <c r="H555" s="55">
        <v>2631323.2400000002</v>
      </c>
      <c r="I555" s="2"/>
    </row>
    <row r="556" spans="1:9" ht="51" outlineLevel="2" x14ac:dyDescent="0.25">
      <c r="A556" s="57" t="s">
        <v>1027</v>
      </c>
      <c r="B556" s="56" t="s">
        <v>1006</v>
      </c>
      <c r="C556" s="56" t="s">
        <v>611</v>
      </c>
      <c r="D556" s="56" t="s">
        <v>1026</v>
      </c>
      <c r="E556" s="56" t="s">
        <v>616</v>
      </c>
      <c r="F556" s="55">
        <v>67688800</v>
      </c>
      <c r="G556" s="55">
        <v>67688800</v>
      </c>
      <c r="H556" s="55">
        <v>63190297.350000001</v>
      </c>
      <c r="I556" s="2"/>
    </row>
    <row r="557" spans="1:9" ht="25.5" outlineLevel="3" x14ac:dyDescent="0.25">
      <c r="A557" s="57" t="s">
        <v>615</v>
      </c>
      <c r="B557" s="56" t="s">
        <v>1006</v>
      </c>
      <c r="C557" s="56" t="s">
        <v>611</v>
      </c>
      <c r="D557" s="56" t="s">
        <v>1026</v>
      </c>
      <c r="E557" s="56" t="s">
        <v>614</v>
      </c>
      <c r="F557" s="55">
        <v>67688800</v>
      </c>
      <c r="G557" s="55">
        <v>67688800</v>
      </c>
      <c r="H557" s="55">
        <v>63190297.350000001</v>
      </c>
      <c r="I557" s="2"/>
    </row>
    <row r="558" spans="1:9" ht="38.25" outlineLevel="4" x14ac:dyDescent="0.25">
      <c r="A558" s="57" t="s">
        <v>1016</v>
      </c>
      <c r="B558" s="56" t="s">
        <v>1006</v>
      </c>
      <c r="C558" s="56" t="s">
        <v>611</v>
      </c>
      <c r="D558" s="56" t="s">
        <v>1026</v>
      </c>
      <c r="E558" s="56" t="s">
        <v>1014</v>
      </c>
      <c r="F558" s="55">
        <f>33276900-3000000</f>
        <v>30276900</v>
      </c>
      <c r="G558" s="55">
        <v>33276900</v>
      </c>
      <c r="H558" s="55">
        <v>33058686.140000001</v>
      </c>
      <c r="I558" s="2"/>
    </row>
    <row r="559" spans="1:9" ht="38.25" outlineLevel="4" x14ac:dyDescent="0.25">
      <c r="A559" s="57" t="s">
        <v>635</v>
      </c>
      <c r="B559" s="56" t="s">
        <v>1006</v>
      </c>
      <c r="C559" s="56" t="s">
        <v>611</v>
      </c>
      <c r="D559" s="56" t="s">
        <v>1026</v>
      </c>
      <c r="E559" s="56" t="s">
        <v>632</v>
      </c>
      <c r="F559" s="55">
        <v>800000</v>
      </c>
      <c r="G559" s="55">
        <v>800000</v>
      </c>
      <c r="H559" s="55">
        <v>541639.35</v>
      </c>
      <c r="I559" s="2"/>
    </row>
    <row r="560" spans="1:9" ht="38.25" outlineLevel="4" x14ac:dyDescent="0.25">
      <c r="A560" s="57" t="s">
        <v>776</v>
      </c>
      <c r="B560" s="56" t="s">
        <v>1006</v>
      </c>
      <c r="C560" s="56" t="s">
        <v>611</v>
      </c>
      <c r="D560" s="56" t="s">
        <v>1026</v>
      </c>
      <c r="E560" s="56" t="s">
        <v>774</v>
      </c>
      <c r="F560" s="55">
        <f>33611900+3000000</f>
        <v>36611900</v>
      </c>
      <c r="G560" s="55">
        <v>33611900</v>
      </c>
      <c r="H560" s="55">
        <v>29589971.859999999</v>
      </c>
      <c r="I560" s="2"/>
    </row>
    <row r="561" spans="1:9" ht="89.25" outlineLevel="2" x14ac:dyDescent="0.25">
      <c r="A561" s="57" t="s">
        <v>1025</v>
      </c>
      <c r="B561" s="56" t="s">
        <v>1006</v>
      </c>
      <c r="C561" s="56" t="s">
        <v>611</v>
      </c>
      <c r="D561" s="56" t="s">
        <v>1024</v>
      </c>
      <c r="E561" s="56" t="s">
        <v>616</v>
      </c>
      <c r="F561" s="55">
        <v>71200</v>
      </c>
      <c r="G561" s="55">
        <v>71200</v>
      </c>
      <c r="H561" s="55">
        <v>71197</v>
      </c>
      <c r="I561" s="2"/>
    </row>
    <row r="562" spans="1:9" ht="25.5" outlineLevel="3" x14ac:dyDescent="0.25">
      <c r="A562" s="57" t="s">
        <v>615</v>
      </c>
      <c r="B562" s="56" t="s">
        <v>1006</v>
      </c>
      <c r="C562" s="56" t="s">
        <v>611</v>
      </c>
      <c r="D562" s="56" t="s">
        <v>1024</v>
      </c>
      <c r="E562" s="56" t="s">
        <v>614</v>
      </c>
      <c r="F562" s="55">
        <v>71200</v>
      </c>
      <c r="G562" s="55">
        <v>71200</v>
      </c>
      <c r="H562" s="55">
        <v>71197</v>
      </c>
      <c r="I562" s="2"/>
    </row>
    <row r="563" spans="1:9" ht="38.25" outlineLevel="4" x14ac:dyDescent="0.25">
      <c r="A563" s="57" t="s">
        <v>776</v>
      </c>
      <c r="B563" s="56" t="s">
        <v>1006</v>
      </c>
      <c r="C563" s="56" t="s">
        <v>611</v>
      </c>
      <c r="D563" s="56" t="s">
        <v>1024</v>
      </c>
      <c r="E563" s="56" t="s">
        <v>774</v>
      </c>
      <c r="F563" s="55">
        <v>71200</v>
      </c>
      <c r="G563" s="55">
        <v>71200</v>
      </c>
      <c r="H563" s="55">
        <v>71197</v>
      </c>
      <c r="I563" s="2"/>
    </row>
    <row r="564" spans="1:9" ht="25.5" outlineLevel="1" x14ac:dyDescent="0.25">
      <c r="A564" s="57" t="s">
        <v>773</v>
      </c>
      <c r="B564" s="56" t="s">
        <v>1006</v>
      </c>
      <c r="C564" s="56" t="s">
        <v>763</v>
      </c>
      <c r="D564" s="56" t="s">
        <v>630</v>
      </c>
      <c r="E564" s="56" t="s">
        <v>616</v>
      </c>
      <c r="F564" s="55">
        <v>7886377.0999999996</v>
      </c>
      <c r="G564" s="55">
        <v>7886377.0999999996</v>
      </c>
      <c r="H564" s="55">
        <v>7679501.9000000004</v>
      </c>
      <c r="I564" s="2"/>
    </row>
    <row r="565" spans="1:9" ht="51" outlineLevel="2" x14ac:dyDescent="0.25">
      <c r="A565" s="57" t="s">
        <v>1023</v>
      </c>
      <c r="B565" s="56" t="s">
        <v>1006</v>
      </c>
      <c r="C565" s="56" t="s">
        <v>763</v>
      </c>
      <c r="D565" s="56" t="s">
        <v>1022</v>
      </c>
      <c r="E565" s="56" t="s">
        <v>616</v>
      </c>
      <c r="F565" s="55">
        <v>4424150</v>
      </c>
      <c r="G565" s="55">
        <v>4424150</v>
      </c>
      <c r="H565" s="55">
        <v>4424150</v>
      </c>
      <c r="I565" s="2"/>
    </row>
    <row r="566" spans="1:9" ht="38.25" outlineLevel="3" x14ac:dyDescent="0.25">
      <c r="A566" s="57" t="s">
        <v>734</v>
      </c>
      <c r="B566" s="56" t="s">
        <v>1006</v>
      </c>
      <c r="C566" s="56" t="s">
        <v>763</v>
      </c>
      <c r="D566" s="56" t="s">
        <v>1022</v>
      </c>
      <c r="E566" s="56" t="s">
        <v>733</v>
      </c>
      <c r="F566" s="55">
        <v>4424150</v>
      </c>
      <c r="G566" s="55">
        <v>4424150</v>
      </c>
      <c r="H566" s="55">
        <v>4424150</v>
      </c>
      <c r="I566" s="2"/>
    </row>
    <row r="567" spans="1:9" ht="25.5" outlineLevel="4" x14ac:dyDescent="0.25">
      <c r="A567" s="57" t="s">
        <v>820</v>
      </c>
      <c r="B567" s="56" t="s">
        <v>1006</v>
      </c>
      <c r="C567" s="56" t="s">
        <v>763</v>
      </c>
      <c r="D567" s="56" t="s">
        <v>1022</v>
      </c>
      <c r="E567" s="56" t="s">
        <v>818</v>
      </c>
      <c r="F567" s="55">
        <v>4424150</v>
      </c>
      <c r="G567" s="55">
        <v>4424150</v>
      </c>
      <c r="H567" s="55">
        <v>4424150</v>
      </c>
      <c r="I567" s="2"/>
    </row>
    <row r="568" spans="1:9" ht="38.25" outlineLevel="2" x14ac:dyDescent="0.25">
      <c r="A568" s="57" t="s">
        <v>1021</v>
      </c>
      <c r="B568" s="56" t="s">
        <v>1006</v>
      </c>
      <c r="C568" s="56" t="s">
        <v>763</v>
      </c>
      <c r="D568" s="56" t="s">
        <v>1020</v>
      </c>
      <c r="E568" s="56" t="s">
        <v>616</v>
      </c>
      <c r="F568" s="55">
        <v>1682321.9</v>
      </c>
      <c r="G568" s="55">
        <v>1682321.9</v>
      </c>
      <c r="H568" s="55">
        <v>1682321.9</v>
      </c>
      <c r="I568" s="2"/>
    </row>
    <row r="569" spans="1:9" ht="25.5" outlineLevel="3" x14ac:dyDescent="0.25">
      <c r="A569" s="57" t="s">
        <v>615</v>
      </c>
      <c r="B569" s="56" t="s">
        <v>1006</v>
      </c>
      <c r="C569" s="56" t="s">
        <v>763</v>
      </c>
      <c r="D569" s="56" t="s">
        <v>1020</v>
      </c>
      <c r="E569" s="56" t="s">
        <v>614</v>
      </c>
      <c r="F569" s="55">
        <v>1682321.9</v>
      </c>
      <c r="G569" s="55">
        <v>1682321.9</v>
      </c>
      <c r="H569" s="55">
        <v>1682321.9</v>
      </c>
      <c r="I569" s="2"/>
    </row>
    <row r="570" spans="1:9" ht="38.25" outlineLevel="4" x14ac:dyDescent="0.25">
      <c r="A570" s="57" t="s">
        <v>635</v>
      </c>
      <c r="B570" s="56" t="s">
        <v>1006</v>
      </c>
      <c r="C570" s="56" t="s">
        <v>763</v>
      </c>
      <c r="D570" s="56" t="s">
        <v>1020</v>
      </c>
      <c r="E570" s="56" t="s">
        <v>632</v>
      </c>
      <c r="F570" s="55">
        <v>1682321.9</v>
      </c>
      <c r="G570" s="55">
        <v>1682321.9</v>
      </c>
      <c r="H570" s="55">
        <v>1682321.9</v>
      </c>
      <c r="I570" s="2"/>
    </row>
    <row r="571" spans="1:9" ht="38.25" outlineLevel="2" x14ac:dyDescent="0.25">
      <c r="A571" s="57" t="s">
        <v>1019</v>
      </c>
      <c r="B571" s="56" t="s">
        <v>1006</v>
      </c>
      <c r="C571" s="56" t="s">
        <v>763</v>
      </c>
      <c r="D571" s="56" t="s">
        <v>1018</v>
      </c>
      <c r="E571" s="56" t="s">
        <v>616</v>
      </c>
      <c r="F571" s="55">
        <v>1035000</v>
      </c>
      <c r="G571" s="55">
        <v>1035000</v>
      </c>
      <c r="H571" s="55">
        <v>1035000</v>
      </c>
      <c r="I571" s="2"/>
    </row>
    <row r="572" spans="1:9" ht="25.5" outlineLevel="3" x14ac:dyDescent="0.25">
      <c r="A572" s="57" t="s">
        <v>615</v>
      </c>
      <c r="B572" s="56" t="s">
        <v>1006</v>
      </c>
      <c r="C572" s="56" t="s">
        <v>763</v>
      </c>
      <c r="D572" s="56" t="s">
        <v>1018</v>
      </c>
      <c r="E572" s="56" t="s">
        <v>614</v>
      </c>
      <c r="F572" s="55">
        <v>1035000</v>
      </c>
      <c r="G572" s="55">
        <v>1035000</v>
      </c>
      <c r="H572" s="55">
        <v>1035000</v>
      </c>
      <c r="I572" s="2"/>
    </row>
    <row r="573" spans="1:9" ht="38.25" outlineLevel="4" x14ac:dyDescent="0.25">
      <c r="A573" s="57" t="s">
        <v>1016</v>
      </c>
      <c r="B573" s="56" t="s">
        <v>1006</v>
      </c>
      <c r="C573" s="56" t="s">
        <v>763</v>
      </c>
      <c r="D573" s="56" t="s">
        <v>1018</v>
      </c>
      <c r="E573" s="56" t="s">
        <v>1014</v>
      </c>
      <c r="F573" s="55">
        <v>1035000</v>
      </c>
      <c r="G573" s="55">
        <v>1035000</v>
      </c>
      <c r="H573" s="55">
        <v>1035000</v>
      </c>
      <c r="I573" s="2"/>
    </row>
    <row r="574" spans="1:9" ht="89.25" outlineLevel="2" x14ac:dyDescent="0.25">
      <c r="A574" s="57" t="s">
        <v>1017</v>
      </c>
      <c r="B574" s="56" t="s">
        <v>1006</v>
      </c>
      <c r="C574" s="56" t="s">
        <v>763</v>
      </c>
      <c r="D574" s="56" t="s">
        <v>1015</v>
      </c>
      <c r="E574" s="56" t="s">
        <v>616</v>
      </c>
      <c r="F574" s="55">
        <v>200000</v>
      </c>
      <c r="G574" s="55">
        <v>200000</v>
      </c>
      <c r="H574" s="55">
        <v>0</v>
      </c>
      <c r="I574" s="2"/>
    </row>
    <row r="575" spans="1:9" ht="25.5" outlineLevel="3" x14ac:dyDescent="0.25">
      <c r="A575" s="57" t="s">
        <v>615</v>
      </c>
      <c r="B575" s="56" t="s">
        <v>1006</v>
      </c>
      <c r="C575" s="56" t="s">
        <v>763</v>
      </c>
      <c r="D575" s="56" t="s">
        <v>1015</v>
      </c>
      <c r="E575" s="56" t="s">
        <v>614</v>
      </c>
      <c r="F575" s="55">
        <v>200000</v>
      </c>
      <c r="G575" s="55">
        <v>200000</v>
      </c>
      <c r="H575" s="55">
        <v>0</v>
      </c>
      <c r="I575" s="2"/>
    </row>
    <row r="576" spans="1:9" ht="38.25" outlineLevel="4" x14ac:dyDescent="0.25">
      <c r="A576" s="57" t="s">
        <v>1016</v>
      </c>
      <c r="B576" s="56" t="s">
        <v>1006</v>
      </c>
      <c r="C576" s="56" t="s">
        <v>763</v>
      </c>
      <c r="D576" s="56" t="s">
        <v>1015</v>
      </c>
      <c r="E576" s="56" t="s">
        <v>1014</v>
      </c>
      <c r="F576" s="55">
        <v>200000</v>
      </c>
      <c r="G576" s="55">
        <v>200000</v>
      </c>
      <c r="H576" s="55">
        <v>0</v>
      </c>
      <c r="I576" s="2"/>
    </row>
    <row r="577" spans="1:9" ht="178.5" outlineLevel="2" x14ac:dyDescent="0.25">
      <c r="A577" s="57" t="s">
        <v>1013</v>
      </c>
      <c r="B577" s="56" t="s">
        <v>1006</v>
      </c>
      <c r="C577" s="56" t="s">
        <v>763</v>
      </c>
      <c r="D577" s="56" t="s">
        <v>1012</v>
      </c>
      <c r="E577" s="56" t="s">
        <v>616</v>
      </c>
      <c r="F577" s="55">
        <v>473474.8</v>
      </c>
      <c r="G577" s="55">
        <v>473474.8</v>
      </c>
      <c r="H577" s="55">
        <v>473316</v>
      </c>
      <c r="I577" s="2"/>
    </row>
    <row r="578" spans="1:9" outlineLevel="3" x14ac:dyDescent="0.25">
      <c r="A578" s="57" t="s">
        <v>657</v>
      </c>
      <c r="B578" s="56" t="s">
        <v>1006</v>
      </c>
      <c r="C578" s="56" t="s">
        <v>763</v>
      </c>
      <c r="D578" s="56" t="s">
        <v>1012</v>
      </c>
      <c r="E578" s="56" t="s">
        <v>656</v>
      </c>
      <c r="F578" s="55">
        <v>473474.8</v>
      </c>
      <c r="G578" s="55">
        <v>473474.8</v>
      </c>
      <c r="H578" s="55">
        <v>473316</v>
      </c>
      <c r="I578" s="2"/>
    </row>
    <row r="579" spans="1:9" ht="63.75" outlineLevel="4" x14ac:dyDescent="0.25">
      <c r="A579" s="57" t="s">
        <v>1007</v>
      </c>
      <c r="B579" s="56" t="s">
        <v>1006</v>
      </c>
      <c r="C579" s="56" t="s">
        <v>763</v>
      </c>
      <c r="D579" s="56" t="s">
        <v>1012</v>
      </c>
      <c r="E579" s="56" t="s">
        <v>1003</v>
      </c>
      <c r="F579" s="55">
        <v>473474.8</v>
      </c>
      <c r="G579" s="55">
        <v>473474.8</v>
      </c>
      <c r="H579" s="55">
        <v>473316</v>
      </c>
      <c r="I579" s="2"/>
    </row>
    <row r="580" spans="1:9" ht="216.75" outlineLevel="2" x14ac:dyDescent="0.25">
      <c r="A580" s="57" t="s">
        <v>1011</v>
      </c>
      <c r="B580" s="56" t="s">
        <v>1006</v>
      </c>
      <c r="C580" s="56" t="s">
        <v>763</v>
      </c>
      <c r="D580" s="56" t="s">
        <v>1010</v>
      </c>
      <c r="E580" s="56" t="s">
        <v>616</v>
      </c>
      <c r="F580" s="55">
        <v>71430.399999999994</v>
      </c>
      <c r="G580" s="55">
        <v>71430.399999999994</v>
      </c>
      <c r="H580" s="55">
        <v>64714</v>
      </c>
      <c r="I580" s="2"/>
    </row>
    <row r="581" spans="1:9" outlineLevel="3" x14ac:dyDescent="0.25">
      <c r="A581" s="57" t="s">
        <v>657</v>
      </c>
      <c r="B581" s="56" t="s">
        <v>1006</v>
      </c>
      <c r="C581" s="56" t="s">
        <v>763</v>
      </c>
      <c r="D581" s="56" t="s">
        <v>1010</v>
      </c>
      <c r="E581" s="56" t="s">
        <v>656</v>
      </c>
      <c r="F581" s="55">
        <v>71430.399999999994</v>
      </c>
      <c r="G581" s="55">
        <v>71430.399999999994</v>
      </c>
      <c r="H581" s="55">
        <v>64714</v>
      </c>
      <c r="I581" s="2"/>
    </row>
    <row r="582" spans="1:9" ht="63.75" outlineLevel="4" x14ac:dyDescent="0.25">
      <c r="A582" s="57" t="s">
        <v>1007</v>
      </c>
      <c r="B582" s="56" t="s">
        <v>1006</v>
      </c>
      <c r="C582" s="56" t="s">
        <v>763</v>
      </c>
      <c r="D582" s="56" t="s">
        <v>1010</v>
      </c>
      <c r="E582" s="56" t="s">
        <v>1003</v>
      </c>
      <c r="F582" s="55">
        <v>71430.399999999994</v>
      </c>
      <c r="G582" s="55">
        <v>71430.399999999994</v>
      </c>
      <c r="H582" s="55">
        <v>64714</v>
      </c>
      <c r="I582" s="2"/>
    </row>
    <row r="583" spans="1:9" outlineLevel="1" x14ac:dyDescent="0.25">
      <c r="A583" s="57" t="s">
        <v>1009</v>
      </c>
      <c r="B583" s="56" t="s">
        <v>1006</v>
      </c>
      <c r="C583" s="56" t="s">
        <v>1005</v>
      </c>
      <c r="D583" s="56" t="s">
        <v>630</v>
      </c>
      <c r="E583" s="56" t="s">
        <v>616</v>
      </c>
      <c r="F583" s="55">
        <v>3952087.16</v>
      </c>
      <c r="G583" s="55">
        <v>3952087.16</v>
      </c>
      <c r="H583" s="55">
        <v>3822417.11</v>
      </c>
      <c r="I583" s="2"/>
    </row>
    <row r="584" spans="1:9" ht="127.5" outlineLevel="2" x14ac:dyDescent="0.25">
      <c r="A584" s="57" t="s">
        <v>1008</v>
      </c>
      <c r="B584" s="56" t="s">
        <v>1006</v>
      </c>
      <c r="C584" s="56" t="s">
        <v>1005</v>
      </c>
      <c r="D584" s="56" t="s">
        <v>1004</v>
      </c>
      <c r="E584" s="56" t="s">
        <v>616</v>
      </c>
      <c r="F584" s="55">
        <v>3952087.16</v>
      </c>
      <c r="G584" s="55">
        <v>3952087.16</v>
      </c>
      <c r="H584" s="55">
        <v>3822417.11</v>
      </c>
      <c r="I584" s="2"/>
    </row>
    <row r="585" spans="1:9" outlineLevel="3" x14ac:dyDescent="0.25">
      <c r="A585" s="57" t="s">
        <v>657</v>
      </c>
      <c r="B585" s="56" t="s">
        <v>1006</v>
      </c>
      <c r="C585" s="56" t="s">
        <v>1005</v>
      </c>
      <c r="D585" s="56" t="s">
        <v>1004</v>
      </c>
      <c r="E585" s="56" t="s">
        <v>656</v>
      </c>
      <c r="F585" s="55">
        <v>3952087.16</v>
      </c>
      <c r="G585" s="55">
        <v>3952087.16</v>
      </c>
      <c r="H585" s="55">
        <v>3822417.11</v>
      </c>
      <c r="I585" s="2"/>
    </row>
    <row r="586" spans="1:9" ht="63.75" outlineLevel="4" x14ac:dyDescent="0.25">
      <c r="A586" s="57" t="s">
        <v>1007</v>
      </c>
      <c r="B586" s="56" t="s">
        <v>1006</v>
      </c>
      <c r="C586" s="56" t="s">
        <v>1005</v>
      </c>
      <c r="D586" s="56" t="s">
        <v>1004</v>
      </c>
      <c r="E586" s="56" t="s">
        <v>1003</v>
      </c>
      <c r="F586" s="55">
        <v>3952087.16</v>
      </c>
      <c r="G586" s="55">
        <v>3952087.16</v>
      </c>
      <c r="H586" s="55">
        <v>3822417.11</v>
      </c>
      <c r="I586" s="2"/>
    </row>
    <row r="587" spans="1:9" ht="51" x14ac:dyDescent="0.25">
      <c r="A587" s="57" t="s">
        <v>1002</v>
      </c>
      <c r="B587" s="56" t="s">
        <v>986</v>
      </c>
      <c r="C587" s="56" t="s">
        <v>726</v>
      </c>
      <c r="D587" s="56" t="s">
        <v>630</v>
      </c>
      <c r="E587" s="56" t="s">
        <v>616</v>
      </c>
      <c r="F587" s="55">
        <f>11441824.22+446605.02+53405.08+29259</f>
        <v>11971093.32</v>
      </c>
      <c r="G587" s="55">
        <v>11441824.220000001</v>
      </c>
      <c r="H587" s="55">
        <v>10178950.140000001</v>
      </c>
      <c r="I587" s="2"/>
    </row>
    <row r="588" spans="1:9" outlineLevel="1" x14ac:dyDescent="0.25">
      <c r="A588" s="57" t="s">
        <v>725</v>
      </c>
      <c r="B588" s="56" t="s">
        <v>986</v>
      </c>
      <c r="C588" s="56" t="s">
        <v>691</v>
      </c>
      <c r="D588" s="56" t="s">
        <v>630</v>
      </c>
      <c r="E588" s="56" t="s">
        <v>616</v>
      </c>
      <c r="F588" s="55">
        <f>126634.21+446605.02+53405.08+29259</f>
        <v>655903.30999999994</v>
      </c>
      <c r="G588" s="55">
        <v>126634.21</v>
      </c>
      <c r="H588" s="55">
        <v>0</v>
      </c>
      <c r="I588" s="2"/>
    </row>
    <row r="589" spans="1:9" ht="76.5" outlineLevel="2" x14ac:dyDescent="0.25">
      <c r="A589" s="57" t="s">
        <v>1001</v>
      </c>
      <c r="B589" s="56" t="s">
        <v>986</v>
      </c>
      <c r="C589" s="56" t="s">
        <v>691</v>
      </c>
      <c r="D589" s="56" t="s">
        <v>1000</v>
      </c>
      <c r="E589" s="56" t="s">
        <v>616</v>
      </c>
      <c r="F589" s="55">
        <f>62180.44+29259+53405.08</f>
        <v>144844.52000000002</v>
      </c>
      <c r="G589" s="55">
        <v>62180.44</v>
      </c>
      <c r="H589" s="55">
        <v>0</v>
      </c>
      <c r="I589" s="2"/>
    </row>
    <row r="590" spans="1:9" outlineLevel="3" x14ac:dyDescent="0.25">
      <c r="A590" s="57" t="s">
        <v>657</v>
      </c>
      <c r="B590" s="56" t="s">
        <v>986</v>
      </c>
      <c r="C590" s="56" t="s">
        <v>691</v>
      </c>
      <c r="D590" s="56" t="s">
        <v>1000</v>
      </c>
      <c r="E590" s="56" t="s">
        <v>656</v>
      </c>
      <c r="F590" s="55">
        <f>62180.44+29259+53405.08</f>
        <v>144844.52000000002</v>
      </c>
      <c r="G590" s="55">
        <v>62180.44</v>
      </c>
      <c r="H590" s="55">
        <v>0</v>
      </c>
      <c r="I590" s="2"/>
    </row>
    <row r="591" spans="1:9" outlineLevel="4" x14ac:dyDescent="0.25">
      <c r="A591" s="57" t="s">
        <v>996</v>
      </c>
      <c r="B591" s="56" t="s">
        <v>986</v>
      </c>
      <c r="C591" s="56" t="s">
        <v>691</v>
      </c>
      <c r="D591" s="56" t="s">
        <v>1000</v>
      </c>
      <c r="E591" s="56" t="s">
        <v>994</v>
      </c>
      <c r="F591" s="55">
        <f>62180.44+29259+53405.08</f>
        <v>144844.52000000002</v>
      </c>
      <c r="G591" s="55">
        <v>62180.44</v>
      </c>
      <c r="H591" s="55">
        <v>0</v>
      </c>
      <c r="I591" s="2"/>
    </row>
    <row r="592" spans="1:9" ht="38.25" outlineLevel="2" x14ac:dyDescent="0.25">
      <c r="A592" s="57" t="s">
        <v>999</v>
      </c>
      <c r="B592" s="56" t="s">
        <v>986</v>
      </c>
      <c r="C592" s="56" t="s">
        <v>691</v>
      </c>
      <c r="D592" s="56" t="s">
        <v>998</v>
      </c>
      <c r="E592" s="56" t="s">
        <v>616</v>
      </c>
      <c r="F592" s="55">
        <v>0</v>
      </c>
      <c r="G592" s="55">
        <v>0</v>
      </c>
      <c r="H592" s="55">
        <v>0</v>
      </c>
      <c r="I592" s="2"/>
    </row>
    <row r="593" spans="1:9" outlineLevel="3" x14ac:dyDescent="0.25">
      <c r="A593" s="57" t="s">
        <v>657</v>
      </c>
      <c r="B593" s="56" t="s">
        <v>986</v>
      </c>
      <c r="C593" s="56" t="s">
        <v>691</v>
      </c>
      <c r="D593" s="56" t="s">
        <v>998</v>
      </c>
      <c r="E593" s="56" t="s">
        <v>656</v>
      </c>
      <c r="F593" s="55">
        <v>0</v>
      </c>
      <c r="G593" s="55">
        <v>0</v>
      </c>
      <c r="H593" s="55">
        <v>0</v>
      </c>
      <c r="I593" s="2"/>
    </row>
    <row r="594" spans="1:9" outlineLevel="4" x14ac:dyDescent="0.25">
      <c r="A594" s="57" t="s">
        <v>996</v>
      </c>
      <c r="B594" s="56" t="s">
        <v>986</v>
      </c>
      <c r="C594" s="56" t="s">
        <v>691</v>
      </c>
      <c r="D594" s="56" t="s">
        <v>998</v>
      </c>
      <c r="E594" s="56" t="s">
        <v>994</v>
      </c>
      <c r="F594" s="55">
        <v>0</v>
      </c>
      <c r="G594" s="55">
        <v>0</v>
      </c>
      <c r="H594" s="55">
        <v>0</v>
      </c>
      <c r="I594" s="2"/>
    </row>
    <row r="595" spans="1:9" ht="89.25" outlineLevel="2" x14ac:dyDescent="0.25">
      <c r="A595" s="57" t="s">
        <v>997</v>
      </c>
      <c r="B595" s="56" t="s">
        <v>986</v>
      </c>
      <c r="C595" s="56" t="s">
        <v>691</v>
      </c>
      <c r="D595" s="56" t="s">
        <v>995</v>
      </c>
      <c r="E595" s="56" t="s">
        <v>616</v>
      </c>
      <c r="F595" s="55">
        <f>64453.77+446605.02</f>
        <v>511058.79000000004</v>
      </c>
      <c r="G595" s="55">
        <v>64453.77</v>
      </c>
      <c r="H595" s="55">
        <v>0</v>
      </c>
      <c r="I595" s="2"/>
    </row>
    <row r="596" spans="1:9" outlineLevel="3" x14ac:dyDescent="0.25">
      <c r="A596" s="57" t="s">
        <v>657</v>
      </c>
      <c r="B596" s="56" t="s">
        <v>986</v>
      </c>
      <c r="C596" s="56" t="s">
        <v>691</v>
      </c>
      <c r="D596" s="56" t="s">
        <v>995</v>
      </c>
      <c r="E596" s="56" t="s">
        <v>656</v>
      </c>
      <c r="F596" s="55">
        <f>64453.77+446605.02</f>
        <v>511058.79000000004</v>
      </c>
      <c r="G596" s="55">
        <v>64453.77</v>
      </c>
      <c r="H596" s="55">
        <v>0</v>
      </c>
      <c r="I596" s="2"/>
    </row>
    <row r="597" spans="1:9" outlineLevel="4" x14ac:dyDescent="0.25">
      <c r="A597" s="57" t="s">
        <v>996</v>
      </c>
      <c r="B597" s="56" t="s">
        <v>986</v>
      </c>
      <c r="C597" s="56" t="s">
        <v>691</v>
      </c>
      <c r="D597" s="56" t="s">
        <v>995</v>
      </c>
      <c r="E597" s="56" t="s">
        <v>994</v>
      </c>
      <c r="F597" s="55">
        <f>64453.77+446605.02</f>
        <v>511058.79000000004</v>
      </c>
      <c r="G597" s="55">
        <v>64453.77</v>
      </c>
      <c r="H597" s="55">
        <v>0</v>
      </c>
      <c r="I597" s="2"/>
    </row>
    <row r="598" spans="1:9" ht="25.5" outlineLevel="1" x14ac:dyDescent="0.25">
      <c r="A598" s="57" t="s">
        <v>993</v>
      </c>
      <c r="B598" s="56" t="s">
        <v>986</v>
      </c>
      <c r="C598" s="56" t="s">
        <v>985</v>
      </c>
      <c r="D598" s="56" t="s">
        <v>630</v>
      </c>
      <c r="E598" s="56" t="s">
        <v>616</v>
      </c>
      <c r="F598" s="55">
        <v>11315190.01</v>
      </c>
      <c r="G598" s="55">
        <v>11315190.01</v>
      </c>
      <c r="H598" s="55">
        <v>10178950.140000001</v>
      </c>
      <c r="I598" s="2"/>
    </row>
    <row r="599" spans="1:9" ht="25.5" outlineLevel="2" x14ac:dyDescent="0.25">
      <c r="A599" s="57" t="s">
        <v>992</v>
      </c>
      <c r="B599" s="56" t="s">
        <v>986</v>
      </c>
      <c r="C599" s="56" t="s">
        <v>985</v>
      </c>
      <c r="D599" s="56" t="s">
        <v>991</v>
      </c>
      <c r="E599" s="56" t="s">
        <v>616</v>
      </c>
      <c r="F599" s="55">
        <f>11133872.92</f>
        <v>11133872.92</v>
      </c>
      <c r="G599" s="55">
        <v>11133880.42</v>
      </c>
      <c r="H599" s="55">
        <v>9997640.5500000007</v>
      </c>
      <c r="I599" s="2"/>
    </row>
    <row r="600" spans="1:9" ht="25.5" outlineLevel="3" x14ac:dyDescent="0.25">
      <c r="A600" s="57" t="s">
        <v>989</v>
      </c>
      <c r="B600" s="56" t="s">
        <v>986</v>
      </c>
      <c r="C600" s="56" t="s">
        <v>985</v>
      </c>
      <c r="D600" s="56" t="s">
        <v>991</v>
      </c>
      <c r="E600" s="56" t="s">
        <v>988</v>
      </c>
      <c r="F600" s="55">
        <f>11133872.92</f>
        <v>11133872.92</v>
      </c>
      <c r="G600" s="55">
        <v>11133872.92</v>
      </c>
      <c r="H600" s="55">
        <v>9997633.0500000007</v>
      </c>
      <c r="I600" s="2"/>
    </row>
    <row r="601" spans="1:9" outlineLevel="4" x14ac:dyDescent="0.25">
      <c r="A601" s="57" t="s">
        <v>987</v>
      </c>
      <c r="B601" s="56" t="s">
        <v>986</v>
      </c>
      <c r="C601" s="56" t="s">
        <v>985</v>
      </c>
      <c r="D601" s="56" t="s">
        <v>991</v>
      </c>
      <c r="E601" s="56" t="s">
        <v>983</v>
      </c>
      <c r="F601" s="55">
        <f>11133872.92</f>
        <v>11133872.92</v>
      </c>
      <c r="G601" s="55">
        <v>11133872.92</v>
      </c>
      <c r="H601" s="55">
        <v>9997633.0500000007</v>
      </c>
      <c r="I601" s="2"/>
    </row>
    <row r="602" spans="1:9" outlineLevel="3" x14ac:dyDescent="0.25">
      <c r="A602" s="57" t="s">
        <v>657</v>
      </c>
      <c r="B602" s="56" t="s">
        <v>986</v>
      </c>
      <c r="C602" s="56" t="s">
        <v>985</v>
      </c>
      <c r="D602" s="56" t="s">
        <v>991</v>
      </c>
      <c r="E602" s="56" t="s">
        <v>656</v>
      </c>
      <c r="F602" s="55">
        <v>7.5</v>
      </c>
      <c r="G602" s="55">
        <v>7.5</v>
      </c>
      <c r="H602" s="55">
        <v>7.5</v>
      </c>
      <c r="I602" s="2"/>
    </row>
    <row r="603" spans="1:9" outlineLevel="4" x14ac:dyDescent="0.25">
      <c r="A603" s="57" t="s">
        <v>687</v>
      </c>
      <c r="B603" s="56" t="s">
        <v>986</v>
      </c>
      <c r="C603" s="56" t="s">
        <v>985</v>
      </c>
      <c r="D603" s="56" t="s">
        <v>991</v>
      </c>
      <c r="E603" s="56" t="s">
        <v>684</v>
      </c>
      <c r="F603" s="55">
        <v>7.5</v>
      </c>
      <c r="G603" s="55">
        <v>7.5</v>
      </c>
      <c r="H603" s="55">
        <v>7.5</v>
      </c>
      <c r="I603" s="2"/>
    </row>
    <row r="604" spans="1:9" ht="25.5" outlineLevel="2" x14ac:dyDescent="0.25">
      <c r="A604" s="57" t="s">
        <v>990</v>
      </c>
      <c r="B604" s="56" t="s">
        <v>986</v>
      </c>
      <c r="C604" s="56" t="s">
        <v>985</v>
      </c>
      <c r="D604" s="56" t="s">
        <v>984</v>
      </c>
      <c r="E604" s="56" t="s">
        <v>616</v>
      </c>
      <c r="F604" s="55">
        <f>181309.59</f>
        <v>181309.59</v>
      </c>
      <c r="G604" s="55">
        <v>181309.59</v>
      </c>
      <c r="H604" s="55">
        <v>181309.59</v>
      </c>
      <c r="I604" s="2"/>
    </row>
    <row r="605" spans="1:9" ht="25.5" outlineLevel="3" x14ac:dyDescent="0.25">
      <c r="A605" s="57" t="s">
        <v>989</v>
      </c>
      <c r="B605" s="56" t="s">
        <v>986</v>
      </c>
      <c r="C605" s="56" t="s">
        <v>985</v>
      </c>
      <c r="D605" s="56" t="s">
        <v>984</v>
      </c>
      <c r="E605" s="56" t="s">
        <v>988</v>
      </c>
      <c r="F605" s="55">
        <f>181309.59</f>
        <v>181309.59</v>
      </c>
      <c r="G605" s="55">
        <v>181309.59</v>
      </c>
      <c r="H605" s="55">
        <v>181309.59</v>
      </c>
      <c r="I605" s="2"/>
    </row>
    <row r="606" spans="1:9" outlineLevel="4" x14ac:dyDescent="0.25">
      <c r="A606" s="57" t="s">
        <v>987</v>
      </c>
      <c r="B606" s="56" t="s">
        <v>986</v>
      </c>
      <c r="C606" s="56" t="s">
        <v>985</v>
      </c>
      <c r="D606" s="56" t="s">
        <v>984</v>
      </c>
      <c r="E606" s="56" t="s">
        <v>983</v>
      </c>
      <c r="F606" s="55">
        <f>181309.59</f>
        <v>181309.59</v>
      </c>
      <c r="G606" s="55">
        <v>181309.59</v>
      </c>
      <c r="H606" s="55">
        <v>181309.59</v>
      </c>
      <c r="I606" s="2"/>
    </row>
    <row r="607" spans="1:9" ht="38.25" x14ac:dyDescent="0.25">
      <c r="A607" s="57" t="s">
        <v>982</v>
      </c>
      <c r="B607" s="56" t="s">
        <v>965</v>
      </c>
      <c r="C607" s="56" t="s">
        <v>726</v>
      </c>
      <c r="D607" s="56" t="s">
        <v>630</v>
      </c>
      <c r="E607" s="56" t="s">
        <v>616</v>
      </c>
      <c r="F607" s="55">
        <v>10610666.43</v>
      </c>
      <c r="G607" s="55">
        <v>10610666.43</v>
      </c>
      <c r="H607" s="55">
        <v>10400870.59</v>
      </c>
      <c r="I607" s="2"/>
    </row>
    <row r="608" spans="1:9" ht="38.25" outlineLevel="1" x14ac:dyDescent="0.25">
      <c r="A608" s="57" t="s">
        <v>981</v>
      </c>
      <c r="B608" s="56" t="s">
        <v>965</v>
      </c>
      <c r="C608" s="56" t="s">
        <v>969</v>
      </c>
      <c r="D608" s="56" t="s">
        <v>630</v>
      </c>
      <c r="E608" s="56" t="s">
        <v>616</v>
      </c>
      <c r="F608" s="55">
        <v>10591666.43</v>
      </c>
      <c r="G608" s="55">
        <v>10591666.43</v>
      </c>
      <c r="H608" s="55">
        <v>10381870.59</v>
      </c>
      <c r="I608" s="2"/>
    </row>
    <row r="609" spans="1:9" ht="63.75" outlineLevel="2" x14ac:dyDescent="0.25">
      <c r="A609" s="57" t="s">
        <v>980</v>
      </c>
      <c r="B609" s="56" t="s">
        <v>965</v>
      </c>
      <c r="C609" s="56" t="s">
        <v>969</v>
      </c>
      <c r="D609" s="56" t="s">
        <v>979</v>
      </c>
      <c r="E609" s="56" t="s">
        <v>616</v>
      </c>
      <c r="F609" s="55">
        <v>2646739.5299999998</v>
      </c>
      <c r="G609" s="55">
        <v>2646739.5299999998</v>
      </c>
      <c r="H609" s="55">
        <v>2646739.5299999998</v>
      </c>
      <c r="I609" s="2"/>
    </row>
    <row r="610" spans="1:9" ht="76.5" outlineLevel="3" x14ac:dyDescent="0.25">
      <c r="A610" s="57" t="s">
        <v>958</v>
      </c>
      <c r="B610" s="56" t="s">
        <v>965</v>
      </c>
      <c r="C610" s="56" t="s">
        <v>969</v>
      </c>
      <c r="D610" s="56" t="s">
        <v>979</v>
      </c>
      <c r="E610" s="56" t="s">
        <v>957</v>
      </c>
      <c r="F610" s="55">
        <v>2646739.5299999998</v>
      </c>
      <c r="G610" s="55">
        <v>2646739.5299999998</v>
      </c>
      <c r="H610" s="55">
        <v>2646739.5299999998</v>
      </c>
      <c r="I610" s="2"/>
    </row>
    <row r="611" spans="1:9" ht="25.5" outlineLevel="4" x14ac:dyDescent="0.25">
      <c r="A611" s="57" t="s">
        <v>977</v>
      </c>
      <c r="B611" s="56" t="s">
        <v>965</v>
      </c>
      <c r="C611" s="56" t="s">
        <v>969</v>
      </c>
      <c r="D611" s="56" t="s">
        <v>979</v>
      </c>
      <c r="E611" s="56" t="s">
        <v>976</v>
      </c>
      <c r="F611" s="55">
        <v>2073597.69</v>
      </c>
      <c r="G611" s="55">
        <v>2073597.69</v>
      </c>
      <c r="H611" s="55">
        <v>2073597.69</v>
      </c>
      <c r="I611" s="2"/>
    </row>
    <row r="612" spans="1:9" ht="51" outlineLevel="4" x14ac:dyDescent="0.25">
      <c r="A612" s="57" t="s">
        <v>970</v>
      </c>
      <c r="B612" s="56" t="s">
        <v>965</v>
      </c>
      <c r="C612" s="56" t="s">
        <v>969</v>
      </c>
      <c r="D612" s="56" t="s">
        <v>979</v>
      </c>
      <c r="E612" s="56" t="s">
        <v>967</v>
      </c>
      <c r="F612" s="55">
        <v>573141.84</v>
      </c>
      <c r="G612" s="55">
        <v>573141.84</v>
      </c>
      <c r="H612" s="55">
        <v>573141.84</v>
      </c>
      <c r="I612" s="2"/>
    </row>
    <row r="613" spans="1:9" ht="25.5" outlineLevel="2" x14ac:dyDescent="0.25">
      <c r="A613" s="57" t="s">
        <v>978</v>
      </c>
      <c r="B613" s="56" t="s">
        <v>965</v>
      </c>
      <c r="C613" s="56" t="s">
        <v>969</v>
      </c>
      <c r="D613" s="56" t="s">
        <v>975</v>
      </c>
      <c r="E613" s="56" t="s">
        <v>616</v>
      </c>
      <c r="F613" s="55">
        <v>7393283.9000000004</v>
      </c>
      <c r="G613" s="55">
        <v>7393283.9000000004</v>
      </c>
      <c r="H613" s="55">
        <v>7393283.9000000004</v>
      </c>
      <c r="I613" s="2"/>
    </row>
    <row r="614" spans="1:9" ht="76.5" outlineLevel="3" x14ac:dyDescent="0.25">
      <c r="A614" s="57" t="s">
        <v>958</v>
      </c>
      <c r="B614" s="56" t="s">
        <v>965</v>
      </c>
      <c r="C614" s="56" t="s">
        <v>969</v>
      </c>
      <c r="D614" s="56" t="s">
        <v>975</v>
      </c>
      <c r="E614" s="56" t="s">
        <v>957</v>
      </c>
      <c r="F614" s="55">
        <v>7393283.9000000004</v>
      </c>
      <c r="G614" s="55">
        <v>7393283.9000000004</v>
      </c>
      <c r="H614" s="55">
        <v>7393283.9000000004</v>
      </c>
      <c r="I614" s="2"/>
    </row>
    <row r="615" spans="1:9" ht="25.5" outlineLevel="4" x14ac:dyDescent="0.25">
      <c r="A615" s="57" t="s">
        <v>977</v>
      </c>
      <c r="B615" s="56" t="s">
        <v>965</v>
      </c>
      <c r="C615" s="56" t="s">
        <v>969</v>
      </c>
      <c r="D615" s="56" t="s">
        <v>975</v>
      </c>
      <c r="E615" s="56" t="s">
        <v>976</v>
      </c>
      <c r="F615" s="55">
        <v>5716478.7999999998</v>
      </c>
      <c r="G615" s="55">
        <v>5716478.7999999998</v>
      </c>
      <c r="H615" s="55">
        <v>5716478.7999999998</v>
      </c>
      <c r="I615" s="2"/>
    </row>
    <row r="616" spans="1:9" ht="51" outlineLevel="4" x14ac:dyDescent="0.25">
      <c r="A616" s="57" t="s">
        <v>970</v>
      </c>
      <c r="B616" s="56" t="s">
        <v>965</v>
      </c>
      <c r="C616" s="56" t="s">
        <v>969</v>
      </c>
      <c r="D616" s="56" t="s">
        <v>975</v>
      </c>
      <c r="E616" s="56" t="s">
        <v>967</v>
      </c>
      <c r="F616" s="55">
        <v>1676805.1</v>
      </c>
      <c r="G616" s="55">
        <v>1676805.1</v>
      </c>
      <c r="H616" s="55">
        <v>1676805.1</v>
      </c>
      <c r="I616" s="2"/>
    </row>
    <row r="617" spans="1:9" ht="25.5" outlineLevel="2" x14ac:dyDescent="0.25">
      <c r="A617" s="57" t="s">
        <v>974</v>
      </c>
      <c r="B617" s="56" t="s">
        <v>965</v>
      </c>
      <c r="C617" s="56" t="s">
        <v>969</v>
      </c>
      <c r="D617" s="56" t="s">
        <v>973</v>
      </c>
      <c r="E617" s="56" t="s">
        <v>616</v>
      </c>
      <c r="F617" s="55">
        <v>155253</v>
      </c>
      <c r="G617" s="55">
        <v>155253</v>
      </c>
      <c r="H617" s="55">
        <v>130084.28</v>
      </c>
      <c r="I617" s="2"/>
    </row>
    <row r="618" spans="1:9" ht="76.5" outlineLevel="3" x14ac:dyDescent="0.25">
      <c r="A618" s="57" t="s">
        <v>958</v>
      </c>
      <c r="B618" s="56" t="s">
        <v>965</v>
      </c>
      <c r="C618" s="56" t="s">
        <v>969</v>
      </c>
      <c r="D618" s="56" t="s">
        <v>973</v>
      </c>
      <c r="E618" s="56" t="s">
        <v>957</v>
      </c>
      <c r="F618" s="55">
        <v>35600</v>
      </c>
      <c r="G618" s="55">
        <v>35600</v>
      </c>
      <c r="H618" s="55">
        <v>35600</v>
      </c>
      <c r="I618" s="2"/>
    </row>
    <row r="619" spans="1:9" ht="38.25" outlineLevel="4" x14ac:dyDescent="0.25">
      <c r="A619" s="57" t="s">
        <v>972</v>
      </c>
      <c r="B619" s="56" t="s">
        <v>965</v>
      </c>
      <c r="C619" s="56" t="s">
        <v>969</v>
      </c>
      <c r="D619" s="56" t="s">
        <v>973</v>
      </c>
      <c r="E619" s="56" t="s">
        <v>971</v>
      </c>
      <c r="F619" s="55">
        <v>35600</v>
      </c>
      <c r="G619" s="55">
        <v>35600</v>
      </c>
      <c r="H619" s="55">
        <v>35600</v>
      </c>
      <c r="I619" s="2"/>
    </row>
    <row r="620" spans="1:9" ht="38.25" outlineLevel="3" x14ac:dyDescent="0.25">
      <c r="A620" s="57" t="s">
        <v>643</v>
      </c>
      <c r="B620" s="56" t="s">
        <v>965</v>
      </c>
      <c r="C620" s="56" t="s">
        <v>969</v>
      </c>
      <c r="D620" s="56" t="s">
        <v>973</v>
      </c>
      <c r="E620" s="56" t="s">
        <v>642</v>
      </c>
      <c r="F620" s="55">
        <v>119653</v>
      </c>
      <c r="G620" s="55">
        <v>119653</v>
      </c>
      <c r="H620" s="55">
        <v>94484.28</v>
      </c>
      <c r="I620" s="2"/>
    </row>
    <row r="621" spans="1:9" outlineLevel="4" x14ac:dyDescent="0.25">
      <c r="A621" s="57" t="s">
        <v>641</v>
      </c>
      <c r="B621" s="56" t="s">
        <v>965</v>
      </c>
      <c r="C621" s="56" t="s">
        <v>969</v>
      </c>
      <c r="D621" s="56" t="s">
        <v>973</v>
      </c>
      <c r="E621" s="56" t="s">
        <v>638</v>
      </c>
      <c r="F621" s="55">
        <v>119653</v>
      </c>
      <c r="G621" s="55">
        <v>119653</v>
      </c>
      <c r="H621" s="55">
        <v>94484.28</v>
      </c>
      <c r="I621" s="2"/>
    </row>
    <row r="622" spans="1:9" ht="63.75" outlineLevel="2" x14ac:dyDescent="0.25">
      <c r="A622" s="57" t="s">
        <v>747</v>
      </c>
      <c r="B622" s="56" t="s">
        <v>965</v>
      </c>
      <c r="C622" s="56" t="s">
        <v>969</v>
      </c>
      <c r="D622" s="56" t="s">
        <v>968</v>
      </c>
      <c r="E622" s="56" t="s">
        <v>616</v>
      </c>
      <c r="F622" s="55">
        <v>396390</v>
      </c>
      <c r="G622" s="55">
        <v>396390</v>
      </c>
      <c r="H622" s="55">
        <v>211762.88</v>
      </c>
      <c r="I622" s="2"/>
    </row>
    <row r="623" spans="1:9" ht="76.5" outlineLevel="3" x14ac:dyDescent="0.25">
      <c r="A623" s="57" t="s">
        <v>958</v>
      </c>
      <c r="B623" s="56" t="s">
        <v>965</v>
      </c>
      <c r="C623" s="56" t="s">
        <v>969</v>
      </c>
      <c r="D623" s="56" t="s">
        <v>968</v>
      </c>
      <c r="E623" s="56" t="s">
        <v>957</v>
      </c>
      <c r="F623" s="55">
        <v>396390</v>
      </c>
      <c r="G623" s="55">
        <v>396390</v>
      </c>
      <c r="H623" s="55">
        <v>211762.88</v>
      </c>
      <c r="I623" s="2"/>
    </row>
    <row r="624" spans="1:9" ht="38.25" outlineLevel="4" x14ac:dyDescent="0.25">
      <c r="A624" s="57" t="s">
        <v>972</v>
      </c>
      <c r="B624" s="56" t="s">
        <v>965</v>
      </c>
      <c r="C624" s="56" t="s">
        <v>969</v>
      </c>
      <c r="D624" s="56" t="s">
        <v>968</v>
      </c>
      <c r="E624" s="56" t="s">
        <v>971</v>
      </c>
      <c r="F624" s="55">
        <v>385821</v>
      </c>
      <c r="G624" s="55">
        <v>385821</v>
      </c>
      <c r="H624" s="55">
        <v>201194.65</v>
      </c>
      <c r="I624" s="2"/>
    </row>
    <row r="625" spans="1:9" ht="51" outlineLevel="4" x14ac:dyDescent="0.25">
      <c r="A625" s="57" t="s">
        <v>970</v>
      </c>
      <c r="B625" s="56" t="s">
        <v>965</v>
      </c>
      <c r="C625" s="56" t="s">
        <v>969</v>
      </c>
      <c r="D625" s="56" t="s">
        <v>968</v>
      </c>
      <c r="E625" s="56" t="s">
        <v>967</v>
      </c>
      <c r="F625" s="55">
        <v>10569</v>
      </c>
      <c r="G625" s="55">
        <v>10569</v>
      </c>
      <c r="H625" s="55">
        <v>10568.23</v>
      </c>
      <c r="I625" s="2"/>
    </row>
    <row r="626" spans="1:9" outlineLevel="1" x14ac:dyDescent="0.25">
      <c r="A626" s="57" t="s">
        <v>725</v>
      </c>
      <c r="B626" s="56" t="s">
        <v>965</v>
      </c>
      <c r="C626" s="56" t="s">
        <v>691</v>
      </c>
      <c r="D626" s="56" t="s">
        <v>630</v>
      </c>
      <c r="E626" s="56" t="s">
        <v>616</v>
      </c>
      <c r="F626" s="55">
        <v>19000</v>
      </c>
      <c r="G626" s="55">
        <v>19000</v>
      </c>
      <c r="H626" s="55">
        <v>19000</v>
      </c>
      <c r="I626" s="2"/>
    </row>
    <row r="627" spans="1:9" ht="51" outlineLevel="2" x14ac:dyDescent="0.25">
      <c r="A627" s="57" t="s">
        <v>966</v>
      </c>
      <c r="B627" s="56" t="s">
        <v>965</v>
      </c>
      <c r="C627" s="56" t="s">
        <v>691</v>
      </c>
      <c r="D627" s="56" t="s">
        <v>964</v>
      </c>
      <c r="E627" s="56" t="s">
        <v>616</v>
      </c>
      <c r="F627" s="55">
        <v>19000</v>
      </c>
      <c r="G627" s="55">
        <v>19000</v>
      </c>
      <c r="H627" s="55">
        <v>19000</v>
      </c>
      <c r="I627" s="2"/>
    </row>
    <row r="628" spans="1:9" outlineLevel="3" x14ac:dyDescent="0.25">
      <c r="A628" s="57" t="s">
        <v>657</v>
      </c>
      <c r="B628" s="56" t="s">
        <v>965</v>
      </c>
      <c r="C628" s="56" t="s">
        <v>691</v>
      </c>
      <c r="D628" s="56" t="s">
        <v>964</v>
      </c>
      <c r="E628" s="56" t="s">
        <v>656</v>
      </c>
      <c r="F628" s="55">
        <v>19000</v>
      </c>
      <c r="G628" s="55">
        <v>19000</v>
      </c>
      <c r="H628" s="55">
        <v>19000</v>
      </c>
      <c r="I628" s="2"/>
    </row>
    <row r="629" spans="1:9" outlineLevel="4" x14ac:dyDescent="0.25">
      <c r="A629" s="57" t="s">
        <v>687</v>
      </c>
      <c r="B629" s="56" t="s">
        <v>965</v>
      </c>
      <c r="C629" s="56" t="s">
        <v>691</v>
      </c>
      <c r="D629" s="56" t="s">
        <v>964</v>
      </c>
      <c r="E629" s="56" t="s">
        <v>684</v>
      </c>
      <c r="F629" s="55">
        <v>19000</v>
      </c>
      <c r="G629" s="55">
        <v>19000</v>
      </c>
      <c r="H629" s="55">
        <v>19000</v>
      </c>
      <c r="I629" s="2"/>
    </row>
    <row r="630" spans="1:9" ht="51" x14ac:dyDescent="0.25">
      <c r="A630" s="57" t="s">
        <v>963</v>
      </c>
      <c r="B630" s="56" t="s">
        <v>731</v>
      </c>
      <c r="C630" s="56" t="s">
        <v>726</v>
      </c>
      <c r="D630" s="56" t="s">
        <v>630</v>
      </c>
      <c r="E630" s="56" t="s">
        <v>616</v>
      </c>
      <c r="F630" s="55">
        <f>1703638587.71-446605.02+567100-17111200</f>
        <v>1686647882.6900001</v>
      </c>
      <c r="G630" s="55">
        <v>1703638587.71</v>
      </c>
      <c r="H630" s="55">
        <v>1691704541.53</v>
      </c>
      <c r="I630" s="2"/>
    </row>
    <row r="631" spans="1:9" outlineLevel="1" x14ac:dyDescent="0.25">
      <c r="A631" s="57" t="s">
        <v>725</v>
      </c>
      <c r="B631" s="56" t="s">
        <v>731</v>
      </c>
      <c r="C631" s="56" t="s">
        <v>691</v>
      </c>
      <c r="D631" s="56" t="s">
        <v>630</v>
      </c>
      <c r="E631" s="56" t="s">
        <v>616</v>
      </c>
      <c r="F631" s="55">
        <v>20400114.219999999</v>
      </c>
      <c r="G631" s="55">
        <v>20400114.219999999</v>
      </c>
      <c r="H631" s="55">
        <v>20379359.329999998</v>
      </c>
      <c r="I631" s="2"/>
    </row>
    <row r="632" spans="1:9" ht="63.75" outlineLevel="2" x14ac:dyDescent="0.25">
      <c r="A632" s="57" t="s">
        <v>747</v>
      </c>
      <c r="B632" s="56" t="s">
        <v>731</v>
      </c>
      <c r="C632" s="56" t="s">
        <v>691</v>
      </c>
      <c r="D632" s="56" t="s">
        <v>961</v>
      </c>
      <c r="E632" s="56" t="s">
        <v>616</v>
      </c>
      <c r="F632" s="55">
        <v>207385.38</v>
      </c>
      <c r="G632" s="55">
        <v>207385.38</v>
      </c>
      <c r="H632" s="55">
        <v>207385.38</v>
      </c>
      <c r="I632" s="2"/>
    </row>
    <row r="633" spans="1:9" ht="76.5" outlineLevel="3" x14ac:dyDescent="0.25">
      <c r="A633" s="57" t="s">
        <v>958</v>
      </c>
      <c r="B633" s="56" t="s">
        <v>731</v>
      </c>
      <c r="C633" s="56" t="s">
        <v>691</v>
      </c>
      <c r="D633" s="56" t="s">
        <v>961</v>
      </c>
      <c r="E633" s="56" t="s">
        <v>957</v>
      </c>
      <c r="F633" s="55">
        <v>207385.38</v>
      </c>
      <c r="G633" s="55">
        <v>207385.38</v>
      </c>
      <c r="H633" s="55">
        <v>207385.38</v>
      </c>
      <c r="I633" s="2"/>
    </row>
    <row r="634" spans="1:9" ht="25.5" outlineLevel="4" x14ac:dyDescent="0.25">
      <c r="A634" s="57" t="s">
        <v>962</v>
      </c>
      <c r="B634" s="56" t="s">
        <v>731</v>
      </c>
      <c r="C634" s="56" t="s">
        <v>691</v>
      </c>
      <c r="D634" s="56" t="s">
        <v>961</v>
      </c>
      <c r="E634" s="56" t="s">
        <v>960</v>
      </c>
      <c r="F634" s="55">
        <v>207385.38</v>
      </c>
      <c r="G634" s="55">
        <v>207385.38</v>
      </c>
      <c r="H634" s="55">
        <v>207385.38</v>
      </c>
      <c r="I634" s="2"/>
    </row>
    <row r="635" spans="1:9" ht="63.75" outlineLevel="2" x14ac:dyDescent="0.25">
      <c r="A635" s="57" t="s">
        <v>959</v>
      </c>
      <c r="B635" s="56" t="s">
        <v>731</v>
      </c>
      <c r="C635" s="56" t="s">
        <v>691</v>
      </c>
      <c r="D635" s="56" t="s">
        <v>952</v>
      </c>
      <c r="E635" s="56" t="s">
        <v>616</v>
      </c>
      <c r="F635" s="55">
        <v>20175062.170000002</v>
      </c>
      <c r="G635" s="55">
        <v>20175062.170000002</v>
      </c>
      <c r="H635" s="55">
        <v>20154307.280000001</v>
      </c>
      <c r="I635" s="2"/>
    </row>
    <row r="636" spans="1:9" ht="76.5" outlineLevel="3" x14ac:dyDescent="0.25">
      <c r="A636" s="57" t="s">
        <v>958</v>
      </c>
      <c r="B636" s="56" t="s">
        <v>731</v>
      </c>
      <c r="C636" s="56" t="s">
        <v>691</v>
      </c>
      <c r="D636" s="56" t="s">
        <v>952</v>
      </c>
      <c r="E636" s="56" t="s">
        <v>957</v>
      </c>
      <c r="F636" s="55">
        <v>19631157.670000002</v>
      </c>
      <c r="G636" s="55">
        <v>19631157.670000002</v>
      </c>
      <c r="H636" s="55">
        <v>19631157.670000002</v>
      </c>
      <c r="I636" s="2"/>
    </row>
    <row r="637" spans="1:9" outlineLevel="4" x14ac:dyDescent="0.25">
      <c r="A637" s="57" t="s">
        <v>956</v>
      </c>
      <c r="B637" s="56" t="s">
        <v>731</v>
      </c>
      <c r="C637" s="56" t="s">
        <v>691</v>
      </c>
      <c r="D637" s="56" t="s">
        <v>952</v>
      </c>
      <c r="E637" s="56" t="s">
        <v>955</v>
      </c>
      <c r="F637" s="55">
        <v>14992147.109999999</v>
      </c>
      <c r="G637" s="55">
        <v>14992147.109999999</v>
      </c>
      <c r="H637" s="55">
        <v>14992147.109999999</v>
      </c>
      <c r="I637" s="2"/>
    </row>
    <row r="638" spans="1:9" ht="51" outlineLevel="4" x14ac:dyDescent="0.25">
      <c r="A638" s="57" t="s">
        <v>954</v>
      </c>
      <c r="B638" s="56" t="s">
        <v>731</v>
      </c>
      <c r="C638" s="56" t="s">
        <v>691</v>
      </c>
      <c r="D638" s="56" t="s">
        <v>952</v>
      </c>
      <c r="E638" s="56" t="s">
        <v>953</v>
      </c>
      <c r="F638" s="55">
        <v>4639010.5599999996</v>
      </c>
      <c r="G638" s="55">
        <v>4639010.5599999996</v>
      </c>
      <c r="H638" s="55">
        <v>4639010.5599999996</v>
      </c>
      <c r="I638" s="2"/>
    </row>
    <row r="639" spans="1:9" ht="38.25" outlineLevel="3" x14ac:dyDescent="0.25">
      <c r="A639" s="57" t="s">
        <v>643</v>
      </c>
      <c r="B639" s="56" t="s">
        <v>731</v>
      </c>
      <c r="C639" s="56" t="s">
        <v>691</v>
      </c>
      <c r="D639" s="56" t="s">
        <v>952</v>
      </c>
      <c r="E639" s="56" t="s">
        <v>642</v>
      </c>
      <c r="F639" s="55">
        <v>543904.5</v>
      </c>
      <c r="G639" s="55">
        <v>543904.5</v>
      </c>
      <c r="H639" s="55">
        <v>523149.61</v>
      </c>
      <c r="I639" s="2"/>
    </row>
    <row r="640" spans="1:9" outlineLevel="4" x14ac:dyDescent="0.25">
      <c r="A640" s="57" t="s">
        <v>641</v>
      </c>
      <c r="B640" s="56" t="s">
        <v>731</v>
      </c>
      <c r="C640" s="56" t="s">
        <v>691</v>
      </c>
      <c r="D640" s="56" t="s">
        <v>952</v>
      </c>
      <c r="E640" s="56" t="s">
        <v>638</v>
      </c>
      <c r="F640" s="55">
        <v>306541.21999999997</v>
      </c>
      <c r="G640" s="55">
        <v>306541.21999999997</v>
      </c>
      <c r="H640" s="55">
        <v>296026.07</v>
      </c>
      <c r="I640" s="2"/>
    </row>
    <row r="641" spans="1:9" outlineLevel="4" x14ac:dyDescent="0.25">
      <c r="A641" s="57" t="s">
        <v>681</v>
      </c>
      <c r="B641" s="56" t="s">
        <v>731</v>
      </c>
      <c r="C641" s="56" t="s">
        <v>691</v>
      </c>
      <c r="D641" s="56" t="s">
        <v>952</v>
      </c>
      <c r="E641" s="56" t="s">
        <v>680</v>
      </c>
      <c r="F641" s="55">
        <v>237363.28</v>
      </c>
      <c r="G641" s="55">
        <v>237363.28</v>
      </c>
      <c r="H641" s="55">
        <v>227123.54</v>
      </c>
      <c r="I641" s="2"/>
    </row>
    <row r="642" spans="1:9" ht="51" outlineLevel="2" x14ac:dyDescent="0.25">
      <c r="A642" s="57" t="s">
        <v>951</v>
      </c>
      <c r="B642" s="56" t="s">
        <v>731</v>
      </c>
      <c r="C642" s="56" t="s">
        <v>691</v>
      </c>
      <c r="D642" s="56" t="s">
        <v>950</v>
      </c>
      <c r="E642" s="56" t="s">
        <v>616</v>
      </c>
      <c r="F642" s="55">
        <v>17666.669999999998</v>
      </c>
      <c r="G642" s="55">
        <v>17666.669999999998</v>
      </c>
      <c r="H642" s="55">
        <v>17666.669999999998</v>
      </c>
      <c r="I642" s="2"/>
    </row>
    <row r="643" spans="1:9" ht="38.25" outlineLevel="3" x14ac:dyDescent="0.25">
      <c r="A643" s="57" t="s">
        <v>643</v>
      </c>
      <c r="B643" s="56" t="s">
        <v>731</v>
      </c>
      <c r="C643" s="56" t="s">
        <v>691</v>
      </c>
      <c r="D643" s="56" t="s">
        <v>950</v>
      </c>
      <c r="E643" s="56" t="s">
        <v>642</v>
      </c>
      <c r="F643" s="55">
        <v>17666.669999999998</v>
      </c>
      <c r="G643" s="55">
        <v>17666.669999999998</v>
      </c>
      <c r="H643" s="55">
        <v>17666.669999999998</v>
      </c>
      <c r="I643" s="2"/>
    </row>
    <row r="644" spans="1:9" outlineLevel="4" x14ac:dyDescent="0.25">
      <c r="A644" s="57" t="s">
        <v>641</v>
      </c>
      <c r="B644" s="56" t="s">
        <v>731</v>
      </c>
      <c r="C644" s="56" t="s">
        <v>691</v>
      </c>
      <c r="D644" s="56" t="s">
        <v>950</v>
      </c>
      <c r="E644" s="56" t="s">
        <v>638</v>
      </c>
      <c r="F644" s="55">
        <v>17666.669999999998</v>
      </c>
      <c r="G644" s="55">
        <v>17666.669999999998</v>
      </c>
      <c r="H644" s="55">
        <v>17666.669999999998</v>
      </c>
      <c r="I644" s="2"/>
    </row>
    <row r="645" spans="1:9" outlineLevel="1" x14ac:dyDescent="0.25">
      <c r="A645" s="57" t="s">
        <v>949</v>
      </c>
      <c r="B645" s="56" t="s">
        <v>731</v>
      </c>
      <c r="C645" s="56" t="s">
        <v>939</v>
      </c>
      <c r="D645" s="56" t="s">
        <v>630</v>
      </c>
      <c r="E645" s="56" t="s">
        <v>616</v>
      </c>
      <c r="F645" s="55">
        <f>517389597.57-236178.64-8563480</f>
        <v>508589938.93000001</v>
      </c>
      <c r="G645" s="55">
        <v>517389597.56999999</v>
      </c>
      <c r="H645" s="55">
        <v>517389594.42000002</v>
      </c>
      <c r="I645" s="2"/>
    </row>
    <row r="646" spans="1:9" ht="38.25" outlineLevel="2" x14ac:dyDescent="0.25">
      <c r="A646" s="57" t="s">
        <v>948</v>
      </c>
      <c r="B646" s="56" t="s">
        <v>731</v>
      </c>
      <c r="C646" s="56" t="s">
        <v>939</v>
      </c>
      <c r="D646" s="56" t="s">
        <v>947</v>
      </c>
      <c r="E646" s="56" t="s">
        <v>616</v>
      </c>
      <c r="F646" s="55">
        <v>305434.96999999997</v>
      </c>
      <c r="G646" s="55">
        <v>305434.96999999997</v>
      </c>
      <c r="H646" s="55">
        <v>305432.03000000003</v>
      </c>
      <c r="I646" s="2"/>
    </row>
    <row r="647" spans="1:9" ht="38.25" outlineLevel="3" x14ac:dyDescent="0.25">
      <c r="A647" s="57" t="s">
        <v>643</v>
      </c>
      <c r="B647" s="56" t="s">
        <v>731</v>
      </c>
      <c r="C647" s="56" t="s">
        <v>939</v>
      </c>
      <c r="D647" s="56" t="s">
        <v>947</v>
      </c>
      <c r="E647" s="56" t="s">
        <v>642</v>
      </c>
      <c r="F647" s="55">
        <v>305434.96999999997</v>
      </c>
      <c r="G647" s="55">
        <v>305434.96999999997</v>
      </c>
      <c r="H647" s="55">
        <v>305432.03000000003</v>
      </c>
      <c r="I647" s="2"/>
    </row>
    <row r="648" spans="1:9" outlineLevel="4" x14ac:dyDescent="0.25">
      <c r="A648" s="57" t="s">
        <v>641</v>
      </c>
      <c r="B648" s="56" t="s">
        <v>731</v>
      </c>
      <c r="C648" s="56" t="s">
        <v>939</v>
      </c>
      <c r="D648" s="56" t="s">
        <v>947</v>
      </c>
      <c r="E648" s="56" t="s">
        <v>638</v>
      </c>
      <c r="F648" s="55">
        <v>305434.96999999997</v>
      </c>
      <c r="G648" s="55">
        <v>305434.96999999997</v>
      </c>
      <c r="H648" s="55">
        <v>305432.03000000003</v>
      </c>
      <c r="I648" s="2"/>
    </row>
    <row r="649" spans="1:9" ht="63.75" outlineLevel="2" x14ac:dyDescent="0.25">
      <c r="A649" s="57" t="s">
        <v>747</v>
      </c>
      <c r="B649" s="56" t="s">
        <v>731</v>
      </c>
      <c r="C649" s="56" t="s">
        <v>939</v>
      </c>
      <c r="D649" s="56" t="s">
        <v>946</v>
      </c>
      <c r="E649" s="56" t="s">
        <v>616</v>
      </c>
      <c r="F649" s="55">
        <v>5773765.1100000003</v>
      </c>
      <c r="G649" s="55">
        <v>5773765.1100000003</v>
      </c>
      <c r="H649" s="55">
        <v>5773765.1100000003</v>
      </c>
      <c r="I649" s="2"/>
    </row>
    <row r="650" spans="1:9" ht="38.25" outlineLevel="3" x14ac:dyDescent="0.25">
      <c r="A650" s="57" t="s">
        <v>734</v>
      </c>
      <c r="B650" s="56" t="s">
        <v>731</v>
      </c>
      <c r="C650" s="56" t="s">
        <v>939</v>
      </c>
      <c r="D650" s="56" t="s">
        <v>946</v>
      </c>
      <c r="E650" s="56" t="s">
        <v>733</v>
      </c>
      <c r="F650" s="55">
        <v>5773765.1100000003</v>
      </c>
      <c r="G650" s="55">
        <v>5773765.1100000003</v>
      </c>
      <c r="H650" s="55">
        <v>5773765.1100000003</v>
      </c>
      <c r="I650" s="2"/>
    </row>
    <row r="651" spans="1:9" ht="25.5" outlineLevel="4" x14ac:dyDescent="0.25">
      <c r="A651" s="57" t="s">
        <v>787</v>
      </c>
      <c r="B651" s="56" t="s">
        <v>731</v>
      </c>
      <c r="C651" s="56" t="s">
        <v>939</v>
      </c>
      <c r="D651" s="56" t="s">
        <v>946</v>
      </c>
      <c r="E651" s="56" t="s">
        <v>784</v>
      </c>
      <c r="F651" s="55">
        <v>5161687.1399999997</v>
      </c>
      <c r="G651" s="55">
        <v>5161687.1399999997</v>
      </c>
      <c r="H651" s="55">
        <v>5161687.1399999997</v>
      </c>
      <c r="I651" s="2"/>
    </row>
    <row r="652" spans="1:9" ht="25.5" outlineLevel="4" x14ac:dyDescent="0.25">
      <c r="A652" s="57" t="s">
        <v>732</v>
      </c>
      <c r="B652" s="56" t="s">
        <v>731</v>
      </c>
      <c r="C652" s="56" t="s">
        <v>939</v>
      </c>
      <c r="D652" s="56" t="s">
        <v>946</v>
      </c>
      <c r="E652" s="56" t="s">
        <v>728</v>
      </c>
      <c r="F652" s="55">
        <v>612077.97</v>
      </c>
      <c r="G652" s="55">
        <v>612077.97</v>
      </c>
      <c r="H652" s="55">
        <v>612077.97</v>
      </c>
      <c r="I652" s="2"/>
    </row>
    <row r="653" spans="1:9" ht="76.5" outlineLevel="2" x14ac:dyDescent="0.25">
      <c r="A653" s="57" t="s">
        <v>915</v>
      </c>
      <c r="B653" s="56" t="s">
        <v>731</v>
      </c>
      <c r="C653" s="56" t="s">
        <v>939</v>
      </c>
      <c r="D653" s="56" t="s">
        <v>945</v>
      </c>
      <c r="E653" s="56" t="s">
        <v>616</v>
      </c>
      <c r="F653" s="55">
        <v>42536.4</v>
      </c>
      <c r="G653" s="55">
        <v>42536.4</v>
      </c>
      <c r="H653" s="55">
        <v>42536.4</v>
      </c>
      <c r="I653" s="2"/>
    </row>
    <row r="654" spans="1:9" ht="38.25" outlineLevel="3" x14ac:dyDescent="0.25">
      <c r="A654" s="57" t="s">
        <v>734</v>
      </c>
      <c r="B654" s="56" t="s">
        <v>731</v>
      </c>
      <c r="C654" s="56" t="s">
        <v>939</v>
      </c>
      <c r="D654" s="56" t="s">
        <v>945</v>
      </c>
      <c r="E654" s="56" t="s">
        <v>733</v>
      </c>
      <c r="F654" s="55">
        <v>42536.4</v>
      </c>
      <c r="G654" s="55">
        <v>42536.4</v>
      </c>
      <c r="H654" s="55">
        <v>42536.4</v>
      </c>
      <c r="I654" s="2"/>
    </row>
    <row r="655" spans="1:9" ht="25.5" outlineLevel="4" x14ac:dyDescent="0.25">
      <c r="A655" s="57" t="s">
        <v>787</v>
      </c>
      <c r="B655" s="56" t="s">
        <v>731</v>
      </c>
      <c r="C655" s="56" t="s">
        <v>939</v>
      </c>
      <c r="D655" s="56" t="s">
        <v>945</v>
      </c>
      <c r="E655" s="56" t="s">
        <v>784</v>
      </c>
      <c r="F655" s="55">
        <v>42536.4</v>
      </c>
      <c r="G655" s="55">
        <v>42536.4</v>
      </c>
      <c r="H655" s="55">
        <v>42536.4</v>
      </c>
      <c r="I655" s="2"/>
    </row>
    <row r="656" spans="1:9" ht="38.25" outlineLevel="2" x14ac:dyDescent="0.25">
      <c r="A656" s="57" t="s">
        <v>944</v>
      </c>
      <c r="B656" s="56" t="s">
        <v>731</v>
      </c>
      <c r="C656" s="56" t="s">
        <v>939</v>
      </c>
      <c r="D656" s="56" t="s">
        <v>943</v>
      </c>
      <c r="E656" s="56" t="s">
        <v>616</v>
      </c>
      <c r="F656" s="55">
        <v>176297982.18000001</v>
      </c>
      <c r="G656" s="55">
        <v>176297982.18000001</v>
      </c>
      <c r="H656" s="55">
        <v>176297982.13999999</v>
      </c>
      <c r="I656" s="2"/>
    </row>
    <row r="657" spans="1:9" ht="38.25" outlineLevel="3" x14ac:dyDescent="0.25">
      <c r="A657" s="57" t="s">
        <v>734</v>
      </c>
      <c r="B657" s="56" t="s">
        <v>731</v>
      </c>
      <c r="C657" s="56" t="s">
        <v>939</v>
      </c>
      <c r="D657" s="56" t="s">
        <v>943</v>
      </c>
      <c r="E657" s="56" t="s">
        <v>733</v>
      </c>
      <c r="F657" s="55">
        <v>176297982.18000001</v>
      </c>
      <c r="G657" s="55">
        <v>176297982.18000001</v>
      </c>
      <c r="H657" s="55">
        <v>176297982.13999999</v>
      </c>
      <c r="I657" s="2"/>
    </row>
    <row r="658" spans="1:9" ht="63.75" outlineLevel="4" x14ac:dyDescent="0.25">
      <c r="A658" s="57" t="s">
        <v>793</v>
      </c>
      <c r="B658" s="56" t="s">
        <v>731</v>
      </c>
      <c r="C658" s="56" t="s">
        <v>939</v>
      </c>
      <c r="D658" s="56" t="s">
        <v>943</v>
      </c>
      <c r="E658" s="56" t="s">
        <v>791</v>
      </c>
      <c r="F658" s="55">
        <v>158578241.91999999</v>
      </c>
      <c r="G658" s="55">
        <v>158578241.91999999</v>
      </c>
      <c r="H658" s="55">
        <v>158578241.88</v>
      </c>
      <c r="I658" s="2"/>
    </row>
    <row r="659" spans="1:9" ht="25.5" outlineLevel="4" x14ac:dyDescent="0.25">
      <c r="A659" s="57" t="s">
        <v>787</v>
      </c>
      <c r="B659" s="56" t="s">
        <v>731</v>
      </c>
      <c r="C659" s="56" t="s">
        <v>939</v>
      </c>
      <c r="D659" s="56" t="s">
        <v>943</v>
      </c>
      <c r="E659" s="56" t="s">
        <v>784</v>
      </c>
      <c r="F659" s="55">
        <v>0</v>
      </c>
      <c r="G659" s="55">
        <v>0</v>
      </c>
      <c r="H659" s="55">
        <v>0</v>
      </c>
      <c r="I659" s="2"/>
    </row>
    <row r="660" spans="1:9" ht="63.75" outlineLevel="4" x14ac:dyDescent="0.25">
      <c r="A660" s="57" t="s">
        <v>744</v>
      </c>
      <c r="B660" s="56" t="s">
        <v>731</v>
      </c>
      <c r="C660" s="56" t="s">
        <v>939</v>
      </c>
      <c r="D660" s="56" t="s">
        <v>943</v>
      </c>
      <c r="E660" s="56" t="s">
        <v>743</v>
      </c>
      <c r="F660" s="55">
        <v>17719740.260000002</v>
      </c>
      <c r="G660" s="55">
        <v>17719740.260000002</v>
      </c>
      <c r="H660" s="55">
        <v>17719740.260000002</v>
      </c>
      <c r="I660" s="2"/>
    </row>
    <row r="661" spans="1:9" ht="25.5" outlineLevel="4" x14ac:dyDescent="0.25">
      <c r="A661" s="57" t="s">
        <v>732</v>
      </c>
      <c r="B661" s="56" t="s">
        <v>731</v>
      </c>
      <c r="C661" s="56" t="s">
        <v>939</v>
      </c>
      <c r="D661" s="56" t="s">
        <v>943</v>
      </c>
      <c r="E661" s="56" t="s">
        <v>728</v>
      </c>
      <c r="F661" s="55">
        <v>0</v>
      </c>
      <c r="G661" s="55">
        <v>0</v>
      </c>
      <c r="H661" s="55">
        <v>0</v>
      </c>
      <c r="I661" s="2"/>
    </row>
    <row r="662" spans="1:9" ht="25.5" outlineLevel="2" x14ac:dyDescent="0.25">
      <c r="A662" s="57" t="s">
        <v>942</v>
      </c>
      <c r="B662" s="56" t="s">
        <v>731</v>
      </c>
      <c r="C662" s="56" t="s">
        <v>939</v>
      </c>
      <c r="D662" s="56" t="s">
        <v>941</v>
      </c>
      <c r="E662" s="56" t="s">
        <v>616</v>
      </c>
      <c r="F662" s="55">
        <v>19503302.030000001</v>
      </c>
      <c r="G662" s="55">
        <v>19503302.030000001</v>
      </c>
      <c r="H662" s="55">
        <v>19503301.98</v>
      </c>
      <c r="I662" s="2"/>
    </row>
    <row r="663" spans="1:9" ht="38.25" outlineLevel="3" x14ac:dyDescent="0.25">
      <c r="A663" s="57" t="s">
        <v>734</v>
      </c>
      <c r="B663" s="56" t="s">
        <v>731</v>
      </c>
      <c r="C663" s="56" t="s">
        <v>939</v>
      </c>
      <c r="D663" s="56" t="s">
        <v>941</v>
      </c>
      <c r="E663" s="56" t="s">
        <v>733</v>
      </c>
      <c r="F663" s="55">
        <v>19503302.030000001</v>
      </c>
      <c r="G663" s="55">
        <v>19503302.030000001</v>
      </c>
      <c r="H663" s="55">
        <v>19503301.98</v>
      </c>
      <c r="I663" s="2"/>
    </row>
    <row r="664" spans="1:9" ht="25.5" outlineLevel="4" x14ac:dyDescent="0.25">
      <c r="A664" s="57" t="s">
        <v>787</v>
      </c>
      <c r="B664" s="56" t="s">
        <v>731</v>
      </c>
      <c r="C664" s="56" t="s">
        <v>939</v>
      </c>
      <c r="D664" s="56" t="s">
        <v>941</v>
      </c>
      <c r="E664" s="56" t="s">
        <v>784</v>
      </c>
      <c r="F664" s="55">
        <v>15946091.789999999</v>
      </c>
      <c r="G664" s="55">
        <v>15946091.789999999</v>
      </c>
      <c r="H664" s="55">
        <v>15946091.74</v>
      </c>
      <c r="I664" s="2"/>
    </row>
    <row r="665" spans="1:9" ht="25.5" outlineLevel="4" x14ac:dyDescent="0.25">
      <c r="A665" s="57" t="s">
        <v>732</v>
      </c>
      <c r="B665" s="56" t="s">
        <v>731</v>
      </c>
      <c r="C665" s="56" t="s">
        <v>939</v>
      </c>
      <c r="D665" s="56" t="s">
        <v>941</v>
      </c>
      <c r="E665" s="56" t="s">
        <v>728</v>
      </c>
      <c r="F665" s="55">
        <v>3557210.24</v>
      </c>
      <c r="G665" s="55">
        <v>3557210.24</v>
      </c>
      <c r="H665" s="55">
        <v>3557210.24</v>
      </c>
      <c r="I665" s="2"/>
    </row>
    <row r="666" spans="1:9" ht="51" outlineLevel="2" x14ac:dyDescent="0.25">
      <c r="A666" s="57" t="s">
        <v>909</v>
      </c>
      <c r="B666" s="56" t="s">
        <v>731</v>
      </c>
      <c r="C666" s="56" t="s">
        <v>939</v>
      </c>
      <c r="D666" s="56" t="s">
        <v>940</v>
      </c>
      <c r="E666" s="56" t="s">
        <v>616</v>
      </c>
      <c r="F666" s="55">
        <f>314401480-8563480</f>
        <v>305838000</v>
      </c>
      <c r="G666" s="55">
        <v>314401480</v>
      </c>
      <c r="H666" s="55">
        <v>314401479.88</v>
      </c>
      <c r="I666" s="2"/>
    </row>
    <row r="667" spans="1:9" ht="38.25" outlineLevel="3" x14ac:dyDescent="0.25">
      <c r="A667" s="57" t="s">
        <v>734</v>
      </c>
      <c r="B667" s="56" t="s">
        <v>731</v>
      </c>
      <c r="C667" s="56" t="s">
        <v>939</v>
      </c>
      <c r="D667" s="56" t="s">
        <v>940</v>
      </c>
      <c r="E667" s="56" t="s">
        <v>733</v>
      </c>
      <c r="F667" s="55">
        <f>314401480-8563480</f>
        <v>305838000</v>
      </c>
      <c r="G667" s="55">
        <v>314401480</v>
      </c>
      <c r="H667" s="55">
        <v>314401479.88</v>
      </c>
      <c r="I667" s="2"/>
    </row>
    <row r="668" spans="1:9" ht="63.75" outlineLevel="4" x14ac:dyDescent="0.25">
      <c r="A668" s="57" t="s">
        <v>793</v>
      </c>
      <c r="B668" s="56" t="s">
        <v>731</v>
      </c>
      <c r="C668" s="56" t="s">
        <v>939</v>
      </c>
      <c r="D668" s="56" t="s">
        <v>940</v>
      </c>
      <c r="E668" s="56" t="s">
        <v>791</v>
      </c>
      <c r="F668" s="55">
        <f>279209391.99-6422609</f>
        <v>272786782.99000001</v>
      </c>
      <c r="G668" s="55">
        <v>279209391.99000001</v>
      </c>
      <c r="H668" s="55">
        <v>279209391.87</v>
      </c>
      <c r="I668" s="2"/>
    </row>
    <row r="669" spans="1:9" ht="63.75" outlineLevel="4" x14ac:dyDescent="0.25">
      <c r="A669" s="57" t="s">
        <v>744</v>
      </c>
      <c r="B669" s="56" t="s">
        <v>731</v>
      </c>
      <c r="C669" s="56" t="s">
        <v>939</v>
      </c>
      <c r="D669" s="56" t="s">
        <v>940</v>
      </c>
      <c r="E669" s="56" t="s">
        <v>743</v>
      </c>
      <c r="F669" s="55">
        <f>35192088.01-2140871</f>
        <v>33051217.009999998</v>
      </c>
      <c r="G669" s="55">
        <v>35192088.009999998</v>
      </c>
      <c r="H669" s="55">
        <v>35192088.009999998</v>
      </c>
      <c r="I669" s="2"/>
    </row>
    <row r="670" spans="1:9" ht="76.5" outlineLevel="2" x14ac:dyDescent="0.25">
      <c r="A670" s="57" t="s">
        <v>852</v>
      </c>
      <c r="B670" s="56" t="s">
        <v>731</v>
      </c>
      <c r="C670" s="56" t="s">
        <v>939</v>
      </c>
      <c r="D670" s="56" t="s">
        <v>938</v>
      </c>
      <c r="E670" s="56" t="s">
        <v>616</v>
      </c>
      <c r="F670" s="55">
        <f>1065096.88-236178.64</f>
        <v>828918.23999999987</v>
      </c>
      <c r="G670" s="55">
        <v>1065096.8799999999</v>
      </c>
      <c r="H670" s="55">
        <v>1065096.8799999999</v>
      </c>
      <c r="I670" s="2"/>
    </row>
    <row r="671" spans="1:9" ht="38.25" outlineLevel="3" x14ac:dyDescent="0.25">
      <c r="A671" s="57" t="s">
        <v>734</v>
      </c>
      <c r="B671" s="56" t="s">
        <v>731</v>
      </c>
      <c r="C671" s="56" t="s">
        <v>939</v>
      </c>
      <c r="D671" s="56" t="s">
        <v>938</v>
      </c>
      <c r="E671" s="56" t="s">
        <v>733</v>
      </c>
      <c r="F671" s="55">
        <f>1065096.88-236178.64</f>
        <v>828918.23999999987</v>
      </c>
      <c r="G671" s="55">
        <v>1065096.8799999999</v>
      </c>
      <c r="H671" s="55">
        <v>1065096.8799999999</v>
      </c>
      <c r="I671" s="2"/>
    </row>
    <row r="672" spans="1:9" ht="25.5" outlineLevel="4" x14ac:dyDescent="0.25">
      <c r="A672" s="57" t="s">
        <v>787</v>
      </c>
      <c r="B672" s="56" t="s">
        <v>731</v>
      </c>
      <c r="C672" s="56" t="s">
        <v>939</v>
      </c>
      <c r="D672" s="56" t="s">
        <v>938</v>
      </c>
      <c r="E672" s="56" t="s">
        <v>784</v>
      </c>
      <c r="F672" s="55">
        <f>1024101.94-236178.64</f>
        <v>787923.29999999993</v>
      </c>
      <c r="G672" s="55">
        <v>1024101.94</v>
      </c>
      <c r="H672" s="55">
        <v>1024101.94</v>
      </c>
      <c r="I672" s="2"/>
    </row>
    <row r="673" spans="1:9" ht="25.5" outlineLevel="4" x14ac:dyDescent="0.25">
      <c r="A673" s="57" t="s">
        <v>732</v>
      </c>
      <c r="B673" s="56" t="s">
        <v>731</v>
      </c>
      <c r="C673" s="56" t="s">
        <v>939</v>
      </c>
      <c r="D673" s="56" t="s">
        <v>938</v>
      </c>
      <c r="E673" s="56" t="s">
        <v>728</v>
      </c>
      <c r="F673" s="55">
        <v>40994.94</v>
      </c>
      <c r="G673" s="55">
        <v>40994.94</v>
      </c>
      <c r="H673" s="55">
        <v>40994.94</v>
      </c>
      <c r="I673" s="2"/>
    </row>
    <row r="674" spans="1:9" outlineLevel="1" x14ac:dyDescent="0.25">
      <c r="A674" s="57" t="s">
        <v>937</v>
      </c>
      <c r="B674" s="56" t="s">
        <v>731</v>
      </c>
      <c r="C674" s="56" t="s">
        <v>889</v>
      </c>
      <c r="D674" s="56" t="s">
        <v>630</v>
      </c>
      <c r="E674" s="56" t="s">
        <v>616</v>
      </c>
      <c r="F674" s="55">
        <f>554616306.79-8547720+567100-210426.38</f>
        <v>546425260.40999997</v>
      </c>
      <c r="G674" s="55">
        <v>554616306.78999996</v>
      </c>
      <c r="H674" s="55">
        <v>548907990.41999996</v>
      </c>
      <c r="I674" s="2"/>
    </row>
    <row r="675" spans="1:9" ht="89.25" outlineLevel="2" x14ac:dyDescent="0.25">
      <c r="A675" s="57" t="s">
        <v>936</v>
      </c>
      <c r="B675" s="56" t="s">
        <v>731</v>
      </c>
      <c r="C675" s="56" t="s">
        <v>889</v>
      </c>
      <c r="D675" s="56" t="s">
        <v>935</v>
      </c>
      <c r="E675" s="56" t="s">
        <v>616</v>
      </c>
      <c r="F675" s="55">
        <v>994400</v>
      </c>
      <c r="G675" s="55">
        <v>994400</v>
      </c>
      <c r="H675" s="55">
        <v>994400</v>
      </c>
      <c r="I675" s="2"/>
    </row>
    <row r="676" spans="1:9" ht="38.25" outlineLevel="3" x14ac:dyDescent="0.25">
      <c r="A676" s="57" t="s">
        <v>734</v>
      </c>
      <c r="B676" s="56" t="s">
        <v>731</v>
      </c>
      <c r="C676" s="56" t="s">
        <v>889</v>
      </c>
      <c r="D676" s="56" t="s">
        <v>935</v>
      </c>
      <c r="E676" s="56" t="s">
        <v>733</v>
      </c>
      <c r="F676" s="55">
        <v>994400</v>
      </c>
      <c r="G676" s="55">
        <v>994400</v>
      </c>
      <c r="H676" s="55">
        <v>994400</v>
      </c>
      <c r="I676" s="2"/>
    </row>
    <row r="677" spans="1:9" ht="25.5" outlineLevel="4" x14ac:dyDescent="0.25">
      <c r="A677" s="57" t="s">
        <v>732</v>
      </c>
      <c r="B677" s="56" t="s">
        <v>731</v>
      </c>
      <c r="C677" s="56" t="s">
        <v>889</v>
      </c>
      <c r="D677" s="56" t="s">
        <v>935</v>
      </c>
      <c r="E677" s="56" t="s">
        <v>728</v>
      </c>
      <c r="F677" s="55">
        <v>994400</v>
      </c>
      <c r="G677" s="55">
        <v>994400</v>
      </c>
      <c r="H677" s="55">
        <v>994400</v>
      </c>
      <c r="I677" s="2"/>
    </row>
    <row r="678" spans="1:9" ht="89.25" outlineLevel="2" x14ac:dyDescent="0.25">
      <c r="A678" s="57" t="s">
        <v>934</v>
      </c>
      <c r="B678" s="56" t="s">
        <v>731</v>
      </c>
      <c r="C678" s="56" t="s">
        <v>889</v>
      </c>
      <c r="D678" s="56" t="s">
        <v>933</v>
      </c>
      <c r="E678" s="56" t="s">
        <v>616</v>
      </c>
      <c r="F678" s="55">
        <v>1350257.08</v>
      </c>
      <c r="G678" s="55">
        <v>1350257.08</v>
      </c>
      <c r="H678" s="55">
        <v>793200</v>
      </c>
      <c r="I678" s="2"/>
    </row>
    <row r="679" spans="1:9" ht="38.25" outlineLevel="3" x14ac:dyDescent="0.25">
      <c r="A679" s="57" t="s">
        <v>734</v>
      </c>
      <c r="B679" s="56" t="s">
        <v>731</v>
      </c>
      <c r="C679" s="56" t="s">
        <v>889</v>
      </c>
      <c r="D679" s="56" t="s">
        <v>933</v>
      </c>
      <c r="E679" s="56" t="s">
        <v>733</v>
      </c>
      <c r="F679" s="55">
        <v>1350257.08</v>
      </c>
      <c r="G679" s="55">
        <v>1350257.08</v>
      </c>
      <c r="H679" s="55">
        <v>793200</v>
      </c>
      <c r="I679" s="2"/>
    </row>
    <row r="680" spans="1:9" ht="25.5" outlineLevel="4" x14ac:dyDescent="0.25">
      <c r="A680" s="57" t="s">
        <v>732</v>
      </c>
      <c r="B680" s="56" t="s">
        <v>731</v>
      </c>
      <c r="C680" s="56" t="s">
        <v>889</v>
      </c>
      <c r="D680" s="56" t="s">
        <v>933</v>
      </c>
      <c r="E680" s="56" t="s">
        <v>728</v>
      </c>
      <c r="F680" s="55">
        <v>1350257.08</v>
      </c>
      <c r="G680" s="55">
        <v>1350257.08</v>
      </c>
      <c r="H680" s="55">
        <v>793200</v>
      </c>
      <c r="I680" s="2"/>
    </row>
    <row r="681" spans="1:9" ht="102" outlineLevel="2" x14ac:dyDescent="0.25">
      <c r="A681" s="57" t="s">
        <v>932</v>
      </c>
      <c r="B681" s="56" t="s">
        <v>731</v>
      </c>
      <c r="C681" s="56" t="s">
        <v>889</v>
      </c>
      <c r="D681" s="56" t="s">
        <v>931</v>
      </c>
      <c r="E681" s="56" t="s">
        <v>616</v>
      </c>
      <c r="F681" s="55">
        <v>535446.15</v>
      </c>
      <c r="G681" s="55">
        <v>535446.15</v>
      </c>
      <c r="H681" s="55">
        <v>535446.15</v>
      </c>
      <c r="I681" s="2"/>
    </row>
    <row r="682" spans="1:9" ht="38.25" outlineLevel="3" x14ac:dyDescent="0.25">
      <c r="A682" s="57" t="s">
        <v>734</v>
      </c>
      <c r="B682" s="56" t="s">
        <v>731</v>
      </c>
      <c r="C682" s="56" t="s">
        <v>889</v>
      </c>
      <c r="D682" s="56" t="s">
        <v>931</v>
      </c>
      <c r="E682" s="56" t="s">
        <v>733</v>
      </c>
      <c r="F682" s="55">
        <v>535446.15</v>
      </c>
      <c r="G682" s="55">
        <v>535446.15</v>
      </c>
      <c r="H682" s="55">
        <v>535446.15</v>
      </c>
      <c r="I682" s="2"/>
    </row>
    <row r="683" spans="1:9" ht="25.5" outlineLevel="4" x14ac:dyDescent="0.25">
      <c r="A683" s="57" t="s">
        <v>732</v>
      </c>
      <c r="B683" s="56" t="s">
        <v>731</v>
      </c>
      <c r="C683" s="56" t="s">
        <v>889</v>
      </c>
      <c r="D683" s="56" t="s">
        <v>931</v>
      </c>
      <c r="E683" s="56" t="s">
        <v>728</v>
      </c>
      <c r="F683" s="55">
        <v>535446.15</v>
      </c>
      <c r="G683" s="55">
        <v>535446.15</v>
      </c>
      <c r="H683" s="55">
        <v>535446.15</v>
      </c>
      <c r="I683" s="2"/>
    </row>
    <row r="684" spans="1:9" ht="38.25" outlineLevel="2" x14ac:dyDescent="0.25">
      <c r="A684" s="57" t="s">
        <v>724</v>
      </c>
      <c r="B684" s="56" t="s">
        <v>731</v>
      </c>
      <c r="C684" s="56" t="s">
        <v>889</v>
      </c>
      <c r="D684" s="56" t="s">
        <v>723</v>
      </c>
      <c r="E684" s="56" t="s">
        <v>616</v>
      </c>
      <c r="F684" s="55">
        <v>4577479.01</v>
      </c>
      <c r="G684" s="55">
        <v>4577479.01</v>
      </c>
      <c r="H684" s="55">
        <v>4528076.4000000004</v>
      </c>
      <c r="I684" s="2"/>
    </row>
    <row r="685" spans="1:9" ht="38.25" outlineLevel="3" x14ac:dyDescent="0.25">
      <c r="A685" s="57" t="s">
        <v>734</v>
      </c>
      <c r="B685" s="56" t="s">
        <v>731</v>
      </c>
      <c r="C685" s="56" t="s">
        <v>889</v>
      </c>
      <c r="D685" s="56" t="s">
        <v>723</v>
      </c>
      <c r="E685" s="56" t="s">
        <v>733</v>
      </c>
      <c r="F685" s="55">
        <v>4577479.01</v>
      </c>
      <c r="G685" s="55">
        <v>4577479.01</v>
      </c>
      <c r="H685" s="55">
        <v>4528076.4000000004</v>
      </c>
      <c r="I685" s="2"/>
    </row>
    <row r="686" spans="1:9" ht="25.5" outlineLevel="4" x14ac:dyDescent="0.25">
      <c r="A686" s="57" t="s">
        <v>787</v>
      </c>
      <c r="B686" s="56" t="s">
        <v>731</v>
      </c>
      <c r="C686" s="56" t="s">
        <v>889</v>
      </c>
      <c r="D686" s="56" t="s">
        <v>723</v>
      </c>
      <c r="E686" s="56" t="s">
        <v>784</v>
      </c>
      <c r="F686" s="55">
        <v>4577479.01</v>
      </c>
      <c r="G686" s="55">
        <v>4577479.01</v>
      </c>
      <c r="H686" s="55">
        <v>4528076.4000000004</v>
      </c>
      <c r="I686" s="2"/>
    </row>
    <row r="687" spans="1:9" ht="63.75" outlineLevel="2" x14ac:dyDescent="0.25">
      <c r="A687" s="57" t="s">
        <v>930</v>
      </c>
      <c r="B687" s="56" t="s">
        <v>731</v>
      </c>
      <c r="C687" s="56" t="s">
        <v>889</v>
      </c>
      <c r="D687" s="56" t="s">
        <v>929</v>
      </c>
      <c r="E687" s="56" t="s">
        <v>616</v>
      </c>
      <c r="F687" s="55">
        <v>3793000</v>
      </c>
      <c r="G687" s="55">
        <v>3793000</v>
      </c>
      <c r="H687" s="55">
        <v>0</v>
      </c>
      <c r="I687" s="2"/>
    </row>
    <row r="688" spans="1:9" ht="38.25" outlineLevel="3" x14ac:dyDescent="0.25">
      <c r="A688" s="57" t="s">
        <v>734</v>
      </c>
      <c r="B688" s="56" t="s">
        <v>731</v>
      </c>
      <c r="C688" s="56" t="s">
        <v>889</v>
      </c>
      <c r="D688" s="56" t="s">
        <v>929</v>
      </c>
      <c r="E688" s="56" t="s">
        <v>733</v>
      </c>
      <c r="F688" s="55">
        <v>3793000</v>
      </c>
      <c r="G688" s="55">
        <v>3793000</v>
      </c>
      <c r="H688" s="55">
        <v>0</v>
      </c>
      <c r="I688" s="2"/>
    </row>
    <row r="689" spans="1:9" ht="25.5" outlineLevel="4" x14ac:dyDescent="0.25">
      <c r="A689" s="57" t="s">
        <v>787</v>
      </c>
      <c r="B689" s="56" t="s">
        <v>731</v>
      </c>
      <c r="C689" s="56" t="s">
        <v>889</v>
      </c>
      <c r="D689" s="56" t="s">
        <v>929</v>
      </c>
      <c r="E689" s="56" t="s">
        <v>784</v>
      </c>
      <c r="F689" s="55">
        <v>3793000</v>
      </c>
      <c r="G689" s="55">
        <v>3793000</v>
      </c>
      <c r="H689" s="55">
        <v>0</v>
      </c>
      <c r="I689" s="2"/>
    </row>
    <row r="690" spans="1:9" ht="63.75" outlineLevel="2" x14ac:dyDescent="0.25">
      <c r="A690" s="57" t="s">
        <v>928</v>
      </c>
      <c r="B690" s="56" t="s">
        <v>731</v>
      </c>
      <c r="C690" s="56" t="s">
        <v>889</v>
      </c>
      <c r="D690" s="56" t="s">
        <v>927</v>
      </c>
      <c r="E690" s="56" t="s">
        <v>616</v>
      </c>
      <c r="F690" s="55">
        <v>100000</v>
      </c>
      <c r="G690" s="55">
        <v>100000</v>
      </c>
      <c r="H690" s="55">
        <v>100000</v>
      </c>
      <c r="I690" s="2"/>
    </row>
    <row r="691" spans="1:9" ht="38.25" outlineLevel="3" x14ac:dyDescent="0.25">
      <c r="A691" s="57" t="s">
        <v>734</v>
      </c>
      <c r="B691" s="56" t="s">
        <v>731</v>
      </c>
      <c r="C691" s="56" t="s">
        <v>889</v>
      </c>
      <c r="D691" s="56" t="s">
        <v>927</v>
      </c>
      <c r="E691" s="56" t="s">
        <v>733</v>
      </c>
      <c r="F691" s="55">
        <v>100000</v>
      </c>
      <c r="G691" s="55">
        <v>100000</v>
      </c>
      <c r="H691" s="55">
        <v>100000</v>
      </c>
      <c r="I691" s="2"/>
    </row>
    <row r="692" spans="1:9" ht="25.5" outlineLevel="4" x14ac:dyDescent="0.25">
      <c r="A692" s="57" t="s">
        <v>787</v>
      </c>
      <c r="B692" s="56" t="s">
        <v>731</v>
      </c>
      <c r="C692" s="56" t="s">
        <v>889</v>
      </c>
      <c r="D692" s="56" t="s">
        <v>927</v>
      </c>
      <c r="E692" s="56" t="s">
        <v>784</v>
      </c>
      <c r="F692" s="55">
        <v>100000</v>
      </c>
      <c r="G692" s="55">
        <v>100000</v>
      </c>
      <c r="H692" s="55">
        <v>100000</v>
      </c>
      <c r="I692" s="2"/>
    </row>
    <row r="693" spans="1:9" ht="38.25" outlineLevel="2" x14ac:dyDescent="0.25">
      <c r="A693" s="57" t="s">
        <v>926</v>
      </c>
      <c r="B693" s="56" t="s">
        <v>731</v>
      </c>
      <c r="C693" s="56" t="s">
        <v>889</v>
      </c>
      <c r="D693" s="56" t="s">
        <v>925</v>
      </c>
      <c r="E693" s="56" t="s">
        <v>616</v>
      </c>
      <c r="F693" s="55">
        <v>250880.13</v>
      </c>
      <c r="G693" s="55">
        <v>250880.13</v>
      </c>
      <c r="H693" s="55">
        <v>248440.64</v>
      </c>
      <c r="I693" s="2"/>
    </row>
    <row r="694" spans="1:9" ht="38.25" outlineLevel="3" x14ac:dyDescent="0.25">
      <c r="A694" s="57" t="s">
        <v>643</v>
      </c>
      <c r="B694" s="56" t="s">
        <v>731</v>
      </c>
      <c r="C694" s="56" t="s">
        <v>889</v>
      </c>
      <c r="D694" s="56" t="s">
        <v>925</v>
      </c>
      <c r="E694" s="56" t="s">
        <v>642</v>
      </c>
      <c r="F694" s="55">
        <v>250880.13</v>
      </c>
      <c r="G694" s="55">
        <v>250880.13</v>
      </c>
      <c r="H694" s="55">
        <v>248440.64</v>
      </c>
      <c r="I694" s="2"/>
    </row>
    <row r="695" spans="1:9" outlineLevel="4" x14ac:dyDescent="0.25">
      <c r="A695" s="57" t="s">
        <v>641</v>
      </c>
      <c r="B695" s="56" t="s">
        <v>731</v>
      </c>
      <c r="C695" s="56" t="s">
        <v>889</v>
      </c>
      <c r="D695" s="56" t="s">
        <v>925</v>
      </c>
      <c r="E695" s="56" t="s">
        <v>638</v>
      </c>
      <c r="F695" s="55">
        <v>250880.13</v>
      </c>
      <c r="G695" s="55">
        <v>250880.13</v>
      </c>
      <c r="H695" s="55">
        <v>248440.64</v>
      </c>
      <c r="I695" s="2"/>
    </row>
    <row r="696" spans="1:9" ht="25.5" outlineLevel="2" x14ac:dyDescent="0.25">
      <c r="A696" s="57" t="s">
        <v>924</v>
      </c>
      <c r="B696" s="56" t="s">
        <v>731</v>
      </c>
      <c r="C696" s="56" t="s">
        <v>889</v>
      </c>
      <c r="D696" s="56" t="s">
        <v>922</v>
      </c>
      <c r="E696" s="56" t="s">
        <v>616</v>
      </c>
      <c r="F696" s="55">
        <v>149000</v>
      </c>
      <c r="G696" s="55">
        <v>149000</v>
      </c>
      <c r="H696" s="55">
        <v>149000</v>
      </c>
      <c r="I696" s="2"/>
    </row>
    <row r="697" spans="1:9" ht="25.5" outlineLevel="3" x14ac:dyDescent="0.25">
      <c r="A697" s="57" t="s">
        <v>615</v>
      </c>
      <c r="B697" s="56" t="s">
        <v>731</v>
      </c>
      <c r="C697" s="56" t="s">
        <v>889</v>
      </c>
      <c r="D697" s="56" t="s">
        <v>922</v>
      </c>
      <c r="E697" s="56" t="s">
        <v>614</v>
      </c>
      <c r="F697" s="55">
        <v>149000</v>
      </c>
      <c r="G697" s="55">
        <v>149000</v>
      </c>
      <c r="H697" s="55">
        <v>149000</v>
      </c>
      <c r="I697" s="2"/>
    </row>
    <row r="698" spans="1:9" outlineLevel="4" x14ac:dyDescent="0.25">
      <c r="A698" s="57" t="s">
        <v>923</v>
      </c>
      <c r="B698" s="56" t="s">
        <v>731</v>
      </c>
      <c r="C698" s="56" t="s">
        <v>889</v>
      </c>
      <c r="D698" s="56" t="s">
        <v>922</v>
      </c>
      <c r="E698" s="56" t="s">
        <v>921</v>
      </c>
      <c r="F698" s="55">
        <v>149000</v>
      </c>
      <c r="G698" s="55">
        <v>149000</v>
      </c>
      <c r="H698" s="55">
        <v>149000</v>
      </c>
      <c r="I698" s="2"/>
    </row>
    <row r="699" spans="1:9" ht="51" outlineLevel="2" x14ac:dyDescent="0.25">
      <c r="A699" s="57" t="s">
        <v>920</v>
      </c>
      <c r="B699" s="56" t="s">
        <v>731</v>
      </c>
      <c r="C699" s="56" t="s">
        <v>889</v>
      </c>
      <c r="D699" s="56" t="s">
        <v>919</v>
      </c>
      <c r="E699" s="56" t="s">
        <v>616</v>
      </c>
      <c r="F699" s="55">
        <v>4316931.0999999996</v>
      </c>
      <c r="G699" s="55">
        <v>4316931.0999999996</v>
      </c>
      <c r="H699" s="55">
        <v>4303151.0999999996</v>
      </c>
      <c r="I699" s="2"/>
    </row>
    <row r="700" spans="1:9" ht="38.25" outlineLevel="3" x14ac:dyDescent="0.25">
      <c r="A700" s="57" t="s">
        <v>734</v>
      </c>
      <c r="B700" s="56" t="s">
        <v>731</v>
      </c>
      <c r="C700" s="56" t="s">
        <v>889</v>
      </c>
      <c r="D700" s="56" t="s">
        <v>919</v>
      </c>
      <c r="E700" s="56" t="s">
        <v>733</v>
      </c>
      <c r="F700" s="55">
        <v>4316931.0999999996</v>
      </c>
      <c r="G700" s="55">
        <v>4316931.0999999996</v>
      </c>
      <c r="H700" s="55">
        <v>4303151.0999999996</v>
      </c>
      <c r="I700" s="2"/>
    </row>
    <row r="701" spans="1:9" ht="25.5" outlineLevel="4" x14ac:dyDescent="0.25">
      <c r="A701" s="57" t="s">
        <v>787</v>
      </c>
      <c r="B701" s="56" t="s">
        <v>731</v>
      </c>
      <c r="C701" s="56" t="s">
        <v>889</v>
      </c>
      <c r="D701" s="56" t="s">
        <v>919</v>
      </c>
      <c r="E701" s="56" t="s">
        <v>784</v>
      </c>
      <c r="F701" s="55">
        <v>4316931.0999999996</v>
      </c>
      <c r="G701" s="55">
        <v>4316931.0999999996</v>
      </c>
      <c r="H701" s="55">
        <v>4303151.0999999996</v>
      </c>
      <c r="I701" s="2"/>
    </row>
    <row r="702" spans="1:9" ht="89.25" outlineLevel="2" x14ac:dyDescent="0.25">
      <c r="A702" s="57" t="s">
        <v>918</v>
      </c>
      <c r="B702" s="56" t="s">
        <v>731</v>
      </c>
      <c r="C702" s="56" t="s">
        <v>889</v>
      </c>
      <c r="D702" s="56" t="s">
        <v>917</v>
      </c>
      <c r="E702" s="56" t="s">
        <v>616</v>
      </c>
      <c r="F702" s="55">
        <v>795538.46</v>
      </c>
      <c r="G702" s="55">
        <v>795538.46</v>
      </c>
      <c r="H702" s="55">
        <v>795538.46</v>
      </c>
      <c r="I702" s="2"/>
    </row>
    <row r="703" spans="1:9" ht="38.25" outlineLevel="3" x14ac:dyDescent="0.25">
      <c r="A703" s="57" t="s">
        <v>643</v>
      </c>
      <c r="B703" s="56" t="s">
        <v>731</v>
      </c>
      <c r="C703" s="56" t="s">
        <v>889</v>
      </c>
      <c r="D703" s="56" t="s">
        <v>917</v>
      </c>
      <c r="E703" s="56" t="s">
        <v>642</v>
      </c>
      <c r="F703" s="55">
        <v>795538.46</v>
      </c>
      <c r="G703" s="55">
        <v>795538.46</v>
      </c>
      <c r="H703" s="55">
        <v>795538.46</v>
      </c>
      <c r="I703" s="2"/>
    </row>
    <row r="704" spans="1:9" outlineLevel="4" x14ac:dyDescent="0.25">
      <c r="A704" s="57" t="s">
        <v>641</v>
      </c>
      <c r="B704" s="56" t="s">
        <v>731</v>
      </c>
      <c r="C704" s="56" t="s">
        <v>889</v>
      </c>
      <c r="D704" s="56" t="s">
        <v>917</v>
      </c>
      <c r="E704" s="56" t="s">
        <v>638</v>
      </c>
      <c r="F704" s="55">
        <v>795538.46</v>
      </c>
      <c r="G704" s="55">
        <v>795538.46</v>
      </c>
      <c r="H704" s="55">
        <v>795538.46</v>
      </c>
      <c r="I704" s="2"/>
    </row>
    <row r="705" spans="1:9" ht="51" outlineLevel="2" x14ac:dyDescent="0.25">
      <c r="A705" s="57" t="s">
        <v>863</v>
      </c>
      <c r="B705" s="56" t="s">
        <v>731</v>
      </c>
      <c r="C705" s="56" t="s">
        <v>889</v>
      </c>
      <c r="D705" s="56" t="s">
        <v>862</v>
      </c>
      <c r="E705" s="56" t="s">
        <v>616</v>
      </c>
      <c r="F705" s="55">
        <v>0</v>
      </c>
      <c r="G705" s="55">
        <v>0</v>
      </c>
      <c r="H705" s="55">
        <v>0</v>
      </c>
      <c r="I705" s="2"/>
    </row>
    <row r="706" spans="1:9" ht="38.25" outlineLevel="3" x14ac:dyDescent="0.25">
      <c r="A706" s="57" t="s">
        <v>643</v>
      </c>
      <c r="B706" s="56" t="s">
        <v>731</v>
      </c>
      <c r="C706" s="56" t="s">
        <v>889</v>
      </c>
      <c r="D706" s="56" t="s">
        <v>862</v>
      </c>
      <c r="E706" s="56" t="s">
        <v>642</v>
      </c>
      <c r="F706" s="55">
        <v>0</v>
      </c>
      <c r="G706" s="55">
        <v>0</v>
      </c>
      <c r="H706" s="55">
        <v>0</v>
      </c>
      <c r="I706" s="2"/>
    </row>
    <row r="707" spans="1:9" outlineLevel="4" x14ac:dyDescent="0.25">
      <c r="A707" s="57" t="s">
        <v>641</v>
      </c>
      <c r="B707" s="56" t="s">
        <v>731</v>
      </c>
      <c r="C707" s="56" t="s">
        <v>889</v>
      </c>
      <c r="D707" s="56" t="s">
        <v>862</v>
      </c>
      <c r="E707" s="56" t="s">
        <v>638</v>
      </c>
      <c r="F707" s="55">
        <v>0</v>
      </c>
      <c r="G707" s="55">
        <v>0</v>
      </c>
      <c r="H707" s="55">
        <v>0</v>
      </c>
      <c r="I707" s="2"/>
    </row>
    <row r="708" spans="1:9" ht="63.75" outlineLevel="2" x14ac:dyDescent="0.25">
      <c r="A708" s="57" t="s">
        <v>747</v>
      </c>
      <c r="B708" s="56" t="s">
        <v>731</v>
      </c>
      <c r="C708" s="56" t="s">
        <v>889</v>
      </c>
      <c r="D708" s="56" t="s">
        <v>916</v>
      </c>
      <c r="E708" s="56" t="s">
        <v>616</v>
      </c>
      <c r="F708" s="55">
        <v>4325781.93</v>
      </c>
      <c r="G708" s="55">
        <v>4325781.93</v>
      </c>
      <c r="H708" s="55">
        <v>4310296.97</v>
      </c>
      <c r="I708" s="2"/>
    </row>
    <row r="709" spans="1:9" ht="38.25" outlineLevel="3" x14ac:dyDescent="0.25">
      <c r="A709" s="57" t="s">
        <v>734</v>
      </c>
      <c r="B709" s="56" t="s">
        <v>731</v>
      </c>
      <c r="C709" s="56" t="s">
        <v>889</v>
      </c>
      <c r="D709" s="56" t="s">
        <v>916</v>
      </c>
      <c r="E709" s="56" t="s">
        <v>733</v>
      </c>
      <c r="F709" s="55">
        <v>4325781.93</v>
      </c>
      <c r="G709" s="55">
        <v>4325781.93</v>
      </c>
      <c r="H709" s="55">
        <v>4310296.97</v>
      </c>
      <c r="I709" s="2"/>
    </row>
    <row r="710" spans="1:9" ht="25.5" outlineLevel="4" x14ac:dyDescent="0.25">
      <c r="A710" s="57" t="s">
        <v>787</v>
      </c>
      <c r="B710" s="56" t="s">
        <v>731</v>
      </c>
      <c r="C710" s="56" t="s">
        <v>889</v>
      </c>
      <c r="D710" s="56" t="s">
        <v>916</v>
      </c>
      <c r="E710" s="56" t="s">
        <v>784</v>
      </c>
      <c r="F710" s="55">
        <v>4325781.93</v>
      </c>
      <c r="G710" s="55">
        <v>4325781.93</v>
      </c>
      <c r="H710" s="55">
        <v>4310296.97</v>
      </c>
      <c r="I710" s="2"/>
    </row>
    <row r="711" spans="1:9" ht="76.5" outlineLevel="2" x14ac:dyDescent="0.25">
      <c r="A711" s="57" t="s">
        <v>915</v>
      </c>
      <c r="B711" s="56" t="s">
        <v>731</v>
      </c>
      <c r="C711" s="56" t="s">
        <v>889</v>
      </c>
      <c r="D711" s="56" t="s">
        <v>914</v>
      </c>
      <c r="E711" s="56" t="s">
        <v>616</v>
      </c>
      <c r="F711" s="55">
        <v>167868.1</v>
      </c>
      <c r="G711" s="55">
        <v>167868.1</v>
      </c>
      <c r="H711" s="55">
        <v>135267.79999999999</v>
      </c>
      <c r="I711" s="2"/>
    </row>
    <row r="712" spans="1:9" ht="38.25" outlineLevel="3" x14ac:dyDescent="0.25">
      <c r="A712" s="57" t="s">
        <v>734</v>
      </c>
      <c r="B712" s="56" t="s">
        <v>731</v>
      </c>
      <c r="C712" s="56" t="s">
        <v>889</v>
      </c>
      <c r="D712" s="56" t="s">
        <v>914</v>
      </c>
      <c r="E712" s="56" t="s">
        <v>733</v>
      </c>
      <c r="F712" s="55">
        <v>167868.1</v>
      </c>
      <c r="G712" s="55">
        <v>167868.1</v>
      </c>
      <c r="H712" s="55">
        <v>135267.79999999999</v>
      </c>
      <c r="I712" s="2"/>
    </row>
    <row r="713" spans="1:9" ht="25.5" outlineLevel="4" x14ac:dyDescent="0.25">
      <c r="A713" s="57" t="s">
        <v>787</v>
      </c>
      <c r="B713" s="56" t="s">
        <v>731</v>
      </c>
      <c r="C713" s="56" t="s">
        <v>889</v>
      </c>
      <c r="D713" s="56" t="s">
        <v>914</v>
      </c>
      <c r="E713" s="56" t="s">
        <v>784</v>
      </c>
      <c r="F713" s="55">
        <v>167868.1</v>
      </c>
      <c r="G713" s="55">
        <v>167868.1</v>
      </c>
      <c r="H713" s="55">
        <v>135267.79999999999</v>
      </c>
      <c r="I713" s="2"/>
    </row>
    <row r="714" spans="1:9" ht="63.75" outlineLevel="2" x14ac:dyDescent="0.25">
      <c r="A714" s="57" t="s">
        <v>913</v>
      </c>
      <c r="B714" s="56" t="s">
        <v>731</v>
      </c>
      <c r="C714" s="56" t="s">
        <v>889</v>
      </c>
      <c r="D714" s="56" t="s">
        <v>912</v>
      </c>
      <c r="E714" s="56" t="s">
        <v>616</v>
      </c>
      <c r="F714" s="55">
        <v>39811415.740000002</v>
      </c>
      <c r="G714" s="55">
        <v>39811415.740000002</v>
      </c>
      <c r="H714" s="55">
        <v>39811415.740000002</v>
      </c>
      <c r="I714" s="2"/>
    </row>
    <row r="715" spans="1:9" ht="38.25" outlineLevel="3" x14ac:dyDescent="0.25">
      <c r="A715" s="57" t="s">
        <v>734</v>
      </c>
      <c r="B715" s="56" t="s">
        <v>731</v>
      </c>
      <c r="C715" s="56" t="s">
        <v>889</v>
      </c>
      <c r="D715" s="56" t="s">
        <v>912</v>
      </c>
      <c r="E715" s="56" t="s">
        <v>733</v>
      </c>
      <c r="F715" s="55">
        <v>39811415.740000002</v>
      </c>
      <c r="G715" s="55">
        <v>39811415.740000002</v>
      </c>
      <c r="H715" s="55">
        <v>39811415.740000002</v>
      </c>
      <c r="I715" s="2"/>
    </row>
    <row r="716" spans="1:9" ht="63.75" outlineLevel="4" x14ac:dyDescent="0.25">
      <c r="A716" s="57" t="s">
        <v>793</v>
      </c>
      <c r="B716" s="56" t="s">
        <v>731</v>
      </c>
      <c r="C716" s="56" t="s">
        <v>889</v>
      </c>
      <c r="D716" s="56" t="s">
        <v>912</v>
      </c>
      <c r="E716" s="56" t="s">
        <v>791</v>
      </c>
      <c r="F716" s="55">
        <v>39811415.740000002</v>
      </c>
      <c r="G716" s="55">
        <v>39811415.740000002</v>
      </c>
      <c r="H716" s="55">
        <v>39811415.740000002</v>
      </c>
      <c r="I716" s="2"/>
    </row>
    <row r="717" spans="1:9" ht="76.5" outlineLevel="2" x14ac:dyDescent="0.25">
      <c r="A717" s="57" t="s">
        <v>911</v>
      </c>
      <c r="B717" s="56" t="s">
        <v>731</v>
      </c>
      <c r="C717" s="56" t="s">
        <v>889</v>
      </c>
      <c r="D717" s="56" t="s">
        <v>910</v>
      </c>
      <c r="E717" s="56" t="s">
        <v>616</v>
      </c>
      <c r="F717" s="55">
        <v>1140600</v>
      </c>
      <c r="G717" s="55">
        <v>1140600</v>
      </c>
      <c r="H717" s="55">
        <v>1114772.2</v>
      </c>
      <c r="I717" s="2"/>
    </row>
    <row r="718" spans="1:9" ht="38.25" outlineLevel="3" x14ac:dyDescent="0.25">
      <c r="A718" s="57" t="s">
        <v>734</v>
      </c>
      <c r="B718" s="56" t="s">
        <v>731</v>
      </c>
      <c r="C718" s="56" t="s">
        <v>889</v>
      </c>
      <c r="D718" s="56" t="s">
        <v>910</v>
      </c>
      <c r="E718" s="56" t="s">
        <v>733</v>
      </c>
      <c r="F718" s="55">
        <v>1140600</v>
      </c>
      <c r="G718" s="55">
        <v>1140600</v>
      </c>
      <c r="H718" s="55">
        <v>1114772.2</v>
      </c>
      <c r="I718" s="2"/>
    </row>
    <row r="719" spans="1:9" ht="63.75" outlineLevel="4" x14ac:dyDescent="0.25">
      <c r="A719" s="57" t="s">
        <v>793</v>
      </c>
      <c r="B719" s="56" t="s">
        <v>731</v>
      </c>
      <c r="C719" s="56" t="s">
        <v>889</v>
      </c>
      <c r="D719" s="56" t="s">
        <v>910</v>
      </c>
      <c r="E719" s="56" t="s">
        <v>791</v>
      </c>
      <c r="F719" s="55">
        <v>1140600</v>
      </c>
      <c r="G719" s="55">
        <v>1140600</v>
      </c>
      <c r="H719" s="55">
        <v>1114772.2</v>
      </c>
      <c r="I719" s="2"/>
    </row>
    <row r="720" spans="1:9" ht="51" outlineLevel="2" x14ac:dyDescent="0.25">
      <c r="A720" s="57" t="s">
        <v>909</v>
      </c>
      <c r="B720" s="56" t="s">
        <v>731</v>
      </c>
      <c r="C720" s="56" t="s">
        <v>889</v>
      </c>
      <c r="D720" s="56" t="s">
        <v>908</v>
      </c>
      <c r="E720" s="56" t="s">
        <v>616</v>
      </c>
      <c r="F720" s="55">
        <f>398884120-8547720</f>
        <v>390336400</v>
      </c>
      <c r="G720" s="55">
        <v>398884120</v>
      </c>
      <c r="H720" s="55">
        <v>398884120</v>
      </c>
      <c r="I720" s="2"/>
    </row>
    <row r="721" spans="1:9" ht="38.25" outlineLevel="3" x14ac:dyDescent="0.25">
      <c r="A721" s="57" t="s">
        <v>734</v>
      </c>
      <c r="B721" s="56" t="s">
        <v>731</v>
      </c>
      <c r="C721" s="56" t="s">
        <v>889</v>
      </c>
      <c r="D721" s="56" t="s">
        <v>908</v>
      </c>
      <c r="E721" s="56" t="s">
        <v>733</v>
      </c>
      <c r="F721" s="55">
        <f>398884120-8547720</f>
        <v>390336400</v>
      </c>
      <c r="G721" s="55">
        <v>398884120</v>
      </c>
      <c r="H721" s="55">
        <v>398884120</v>
      </c>
      <c r="I721" s="2"/>
    </row>
    <row r="722" spans="1:9" ht="63.75" outlineLevel="4" x14ac:dyDescent="0.25">
      <c r="A722" s="57" t="s">
        <v>793</v>
      </c>
      <c r="B722" s="56" t="s">
        <v>731</v>
      </c>
      <c r="C722" s="56" t="s">
        <v>889</v>
      </c>
      <c r="D722" s="56" t="s">
        <v>908</v>
      </c>
      <c r="E722" s="56" t="s">
        <v>791</v>
      </c>
      <c r="F722" s="55">
        <f>398884120-8547720</f>
        <v>390336400</v>
      </c>
      <c r="G722" s="55">
        <v>398884120</v>
      </c>
      <c r="H722" s="55">
        <v>398884120</v>
      </c>
      <c r="I722" s="2"/>
    </row>
    <row r="723" spans="1:9" ht="140.25" outlineLevel="2" x14ac:dyDescent="0.25">
      <c r="A723" s="57" t="s">
        <v>907</v>
      </c>
      <c r="B723" s="56" t="s">
        <v>731</v>
      </c>
      <c r="C723" s="56" t="s">
        <v>889</v>
      </c>
      <c r="D723" s="56" t="s">
        <v>906</v>
      </c>
      <c r="E723" s="56" t="s">
        <v>616</v>
      </c>
      <c r="F723" s="55">
        <v>1587100</v>
      </c>
      <c r="G723" s="55">
        <v>1587100</v>
      </c>
      <c r="H723" s="55">
        <v>529883.87</v>
      </c>
      <c r="I723" s="2"/>
    </row>
    <row r="724" spans="1:9" ht="38.25" outlineLevel="3" x14ac:dyDescent="0.25">
      <c r="A724" s="57" t="s">
        <v>734</v>
      </c>
      <c r="B724" s="56" t="s">
        <v>731</v>
      </c>
      <c r="C724" s="56" t="s">
        <v>889</v>
      </c>
      <c r="D724" s="56" t="s">
        <v>906</v>
      </c>
      <c r="E724" s="56" t="s">
        <v>733</v>
      </c>
      <c r="F724" s="55">
        <v>1587100</v>
      </c>
      <c r="G724" s="55">
        <v>1587100</v>
      </c>
      <c r="H724" s="55">
        <v>529883.87</v>
      </c>
      <c r="I724" s="2"/>
    </row>
    <row r="725" spans="1:9" ht="25.5" outlineLevel="4" x14ac:dyDescent="0.25">
      <c r="A725" s="57" t="s">
        <v>787</v>
      </c>
      <c r="B725" s="56" t="s">
        <v>731</v>
      </c>
      <c r="C725" s="56" t="s">
        <v>889</v>
      </c>
      <c r="D725" s="56" t="s">
        <v>906</v>
      </c>
      <c r="E725" s="56" t="s">
        <v>784</v>
      </c>
      <c r="F725" s="55">
        <v>1587100</v>
      </c>
      <c r="G725" s="55">
        <v>1587100</v>
      </c>
      <c r="H725" s="55">
        <v>529883.87</v>
      </c>
      <c r="I725" s="2"/>
    </row>
    <row r="726" spans="1:9" ht="76.5" outlineLevel="2" x14ac:dyDescent="0.25">
      <c r="A726" s="57" t="s">
        <v>852</v>
      </c>
      <c r="B726" s="56" t="s">
        <v>731</v>
      </c>
      <c r="C726" s="56" t="s">
        <v>889</v>
      </c>
      <c r="D726" s="56" t="s">
        <v>905</v>
      </c>
      <c r="E726" s="56" t="s">
        <v>616</v>
      </c>
      <c r="F726" s="55">
        <f>927319.49-210426.38</f>
        <v>716893.11</v>
      </c>
      <c r="G726" s="55">
        <v>927319.49</v>
      </c>
      <c r="H726" s="55">
        <v>927319.49</v>
      </c>
      <c r="I726" s="2"/>
    </row>
    <row r="727" spans="1:9" ht="38.25" outlineLevel="3" x14ac:dyDescent="0.25">
      <c r="A727" s="57" t="s">
        <v>734</v>
      </c>
      <c r="B727" s="56" t="s">
        <v>731</v>
      </c>
      <c r="C727" s="56" t="s">
        <v>889</v>
      </c>
      <c r="D727" s="56" t="s">
        <v>905</v>
      </c>
      <c r="E727" s="56" t="s">
        <v>733</v>
      </c>
      <c r="F727" s="55">
        <f>927319.49-210426.38</f>
        <v>716893.11</v>
      </c>
      <c r="G727" s="55">
        <v>927319.49</v>
      </c>
      <c r="H727" s="55">
        <v>927319.49</v>
      </c>
      <c r="I727" s="2"/>
    </row>
    <row r="728" spans="1:9" ht="25.5" outlineLevel="4" x14ac:dyDescent="0.25">
      <c r="A728" s="57" t="s">
        <v>787</v>
      </c>
      <c r="B728" s="56" t="s">
        <v>731</v>
      </c>
      <c r="C728" s="56" t="s">
        <v>889</v>
      </c>
      <c r="D728" s="56" t="s">
        <v>905</v>
      </c>
      <c r="E728" s="56" t="s">
        <v>784</v>
      </c>
      <c r="F728" s="55">
        <f>927319.49-210426.38</f>
        <v>716893.11</v>
      </c>
      <c r="G728" s="55">
        <v>927319.49</v>
      </c>
      <c r="H728" s="55">
        <v>927319.49</v>
      </c>
      <c r="I728" s="2"/>
    </row>
    <row r="729" spans="1:9" ht="114.75" outlineLevel="2" x14ac:dyDescent="0.25">
      <c r="A729" s="57" t="s">
        <v>904</v>
      </c>
      <c r="B729" s="56" t="s">
        <v>731</v>
      </c>
      <c r="C729" s="56" t="s">
        <v>889</v>
      </c>
      <c r="D729" s="56" t="s">
        <v>903</v>
      </c>
      <c r="E729" s="56" t="s">
        <v>616</v>
      </c>
      <c r="F729" s="55">
        <f>24525000+567100</f>
        <v>25092100</v>
      </c>
      <c r="G729" s="55">
        <v>24525000</v>
      </c>
      <c r="H729" s="55">
        <v>24525000</v>
      </c>
      <c r="I729" s="2"/>
    </row>
    <row r="730" spans="1:9" ht="38.25" outlineLevel="3" x14ac:dyDescent="0.25">
      <c r="A730" s="57" t="s">
        <v>734</v>
      </c>
      <c r="B730" s="56" t="s">
        <v>731</v>
      </c>
      <c r="C730" s="56" t="s">
        <v>889</v>
      </c>
      <c r="D730" s="56" t="s">
        <v>903</v>
      </c>
      <c r="E730" s="56" t="s">
        <v>733</v>
      </c>
      <c r="F730" s="55">
        <f>24525000+567100</f>
        <v>25092100</v>
      </c>
      <c r="G730" s="55">
        <v>24525000</v>
      </c>
      <c r="H730" s="55">
        <v>24525000</v>
      </c>
      <c r="I730" s="2"/>
    </row>
    <row r="731" spans="1:9" ht="63.75" outlineLevel="4" x14ac:dyDescent="0.25">
      <c r="A731" s="57" t="s">
        <v>793</v>
      </c>
      <c r="B731" s="56" t="s">
        <v>731</v>
      </c>
      <c r="C731" s="56" t="s">
        <v>889</v>
      </c>
      <c r="D731" s="56" t="s">
        <v>903</v>
      </c>
      <c r="E731" s="56" t="s">
        <v>791</v>
      </c>
      <c r="F731" s="55">
        <f>24525000+567100</f>
        <v>25092100</v>
      </c>
      <c r="G731" s="55">
        <v>24525000</v>
      </c>
      <c r="H731" s="55">
        <v>24525000</v>
      </c>
      <c r="I731" s="2"/>
    </row>
    <row r="732" spans="1:9" ht="25.5" outlineLevel="2" x14ac:dyDescent="0.25">
      <c r="A732" s="57" t="s">
        <v>829</v>
      </c>
      <c r="B732" s="56" t="s">
        <v>731</v>
      </c>
      <c r="C732" s="56" t="s">
        <v>889</v>
      </c>
      <c r="D732" s="56" t="s">
        <v>828</v>
      </c>
      <c r="E732" s="56" t="s">
        <v>616</v>
      </c>
      <c r="F732" s="55">
        <v>21644069.600000001</v>
      </c>
      <c r="G732" s="55">
        <v>21644069.600000001</v>
      </c>
      <c r="H732" s="55">
        <v>21644069.600000001</v>
      </c>
      <c r="I732" s="2"/>
    </row>
    <row r="733" spans="1:9" ht="38.25" outlineLevel="3" x14ac:dyDescent="0.25">
      <c r="A733" s="57" t="s">
        <v>734</v>
      </c>
      <c r="B733" s="56" t="s">
        <v>731</v>
      </c>
      <c r="C733" s="56" t="s">
        <v>889</v>
      </c>
      <c r="D733" s="56" t="s">
        <v>828</v>
      </c>
      <c r="E733" s="56" t="s">
        <v>733</v>
      </c>
      <c r="F733" s="55">
        <v>21644069.600000001</v>
      </c>
      <c r="G733" s="55">
        <v>21644069.600000001</v>
      </c>
      <c r="H733" s="55">
        <v>21644069.600000001</v>
      </c>
      <c r="I733" s="2"/>
    </row>
    <row r="734" spans="1:9" ht="63.75" outlineLevel="4" x14ac:dyDescent="0.25">
      <c r="A734" s="57" t="s">
        <v>793</v>
      </c>
      <c r="B734" s="56" t="s">
        <v>731</v>
      </c>
      <c r="C734" s="56" t="s">
        <v>889</v>
      </c>
      <c r="D734" s="56" t="s">
        <v>828</v>
      </c>
      <c r="E734" s="56" t="s">
        <v>791</v>
      </c>
      <c r="F734" s="55">
        <v>21644069.600000001</v>
      </c>
      <c r="G734" s="55">
        <v>21644069.600000001</v>
      </c>
      <c r="H734" s="55">
        <v>21644069.600000001</v>
      </c>
      <c r="I734" s="2"/>
    </row>
    <row r="735" spans="1:9" ht="63.75" outlineLevel="2" x14ac:dyDescent="0.25">
      <c r="A735" s="57" t="s">
        <v>902</v>
      </c>
      <c r="B735" s="56" t="s">
        <v>731</v>
      </c>
      <c r="C735" s="56" t="s">
        <v>889</v>
      </c>
      <c r="D735" s="56" t="s">
        <v>901</v>
      </c>
      <c r="E735" s="56" t="s">
        <v>616</v>
      </c>
      <c r="F735" s="55">
        <v>5539900</v>
      </c>
      <c r="G735" s="55">
        <v>5539900</v>
      </c>
      <c r="H735" s="55">
        <v>5494544.4400000004</v>
      </c>
      <c r="I735" s="2"/>
    </row>
    <row r="736" spans="1:9" ht="38.25" outlineLevel="3" x14ac:dyDescent="0.25">
      <c r="A736" s="57" t="s">
        <v>734</v>
      </c>
      <c r="B736" s="56" t="s">
        <v>731</v>
      </c>
      <c r="C736" s="56" t="s">
        <v>889</v>
      </c>
      <c r="D736" s="56" t="s">
        <v>901</v>
      </c>
      <c r="E736" s="56" t="s">
        <v>733</v>
      </c>
      <c r="F736" s="55">
        <v>5539900</v>
      </c>
      <c r="G736" s="55">
        <v>5539900</v>
      </c>
      <c r="H736" s="55">
        <v>5494544.4400000004</v>
      </c>
      <c r="I736" s="2"/>
    </row>
    <row r="737" spans="1:9" ht="25.5" outlineLevel="4" x14ac:dyDescent="0.25">
      <c r="A737" s="57" t="s">
        <v>787</v>
      </c>
      <c r="B737" s="56" t="s">
        <v>731</v>
      </c>
      <c r="C737" s="56" t="s">
        <v>889</v>
      </c>
      <c r="D737" s="56" t="s">
        <v>901</v>
      </c>
      <c r="E737" s="56" t="s">
        <v>784</v>
      </c>
      <c r="F737" s="55">
        <f>220537.24+45355.56</f>
        <v>265892.8</v>
      </c>
      <c r="G737" s="55">
        <v>220537.24</v>
      </c>
      <c r="H737" s="55">
        <v>220537.24</v>
      </c>
      <c r="I737" s="2"/>
    </row>
    <row r="738" spans="1:9" ht="25.5" outlineLevel="4" x14ac:dyDescent="0.25">
      <c r="A738" s="57" t="s">
        <v>732</v>
      </c>
      <c r="B738" s="56" t="s">
        <v>731</v>
      </c>
      <c r="C738" s="56" t="s">
        <v>889</v>
      </c>
      <c r="D738" s="56" t="s">
        <v>901</v>
      </c>
      <c r="E738" s="56" t="s">
        <v>728</v>
      </c>
      <c r="F738" s="55">
        <f>5319362.76-45355.56</f>
        <v>5274007.2</v>
      </c>
      <c r="G738" s="55">
        <v>5319362.76</v>
      </c>
      <c r="H738" s="55">
        <v>5274007.2</v>
      </c>
      <c r="I738" s="2"/>
    </row>
    <row r="739" spans="1:9" ht="89.25" outlineLevel="2" x14ac:dyDescent="0.25">
      <c r="A739" s="57" t="s">
        <v>900</v>
      </c>
      <c r="B739" s="56" t="s">
        <v>731</v>
      </c>
      <c r="C739" s="56" t="s">
        <v>889</v>
      </c>
      <c r="D739" s="56" t="s">
        <v>899</v>
      </c>
      <c r="E739" s="56" t="s">
        <v>616</v>
      </c>
      <c r="F739" s="55">
        <v>2604900</v>
      </c>
      <c r="G739" s="55">
        <v>2604900</v>
      </c>
      <c r="H739" s="55">
        <v>2604900</v>
      </c>
      <c r="I739" s="2"/>
    </row>
    <row r="740" spans="1:9" ht="38.25" outlineLevel="3" x14ac:dyDescent="0.25">
      <c r="A740" s="57" t="s">
        <v>734</v>
      </c>
      <c r="B740" s="56" t="s">
        <v>731</v>
      </c>
      <c r="C740" s="56" t="s">
        <v>889</v>
      </c>
      <c r="D740" s="56" t="s">
        <v>899</v>
      </c>
      <c r="E740" s="56" t="s">
        <v>733</v>
      </c>
      <c r="F740" s="55">
        <v>2604900</v>
      </c>
      <c r="G740" s="55">
        <v>2604900</v>
      </c>
      <c r="H740" s="55">
        <v>2604900</v>
      </c>
      <c r="I740" s="2"/>
    </row>
    <row r="741" spans="1:9" ht="25.5" outlineLevel="4" x14ac:dyDescent="0.25">
      <c r="A741" s="57" t="s">
        <v>732</v>
      </c>
      <c r="B741" s="56" t="s">
        <v>731</v>
      </c>
      <c r="C741" s="56" t="s">
        <v>889</v>
      </c>
      <c r="D741" s="56" t="s">
        <v>899</v>
      </c>
      <c r="E741" s="56" t="s">
        <v>728</v>
      </c>
      <c r="F741" s="55">
        <v>2604900</v>
      </c>
      <c r="G741" s="55">
        <v>2604900</v>
      </c>
      <c r="H741" s="55">
        <v>2604900</v>
      </c>
      <c r="I741" s="2"/>
    </row>
    <row r="742" spans="1:9" ht="25.5" outlineLevel="2" x14ac:dyDescent="0.25">
      <c r="A742" s="57" t="s">
        <v>898</v>
      </c>
      <c r="B742" s="56" t="s">
        <v>731</v>
      </c>
      <c r="C742" s="56" t="s">
        <v>889</v>
      </c>
      <c r="D742" s="56" t="s">
        <v>897</v>
      </c>
      <c r="E742" s="56" t="s">
        <v>616</v>
      </c>
      <c r="F742" s="55">
        <v>12897900</v>
      </c>
      <c r="G742" s="55">
        <v>12897900</v>
      </c>
      <c r="H742" s="55">
        <v>12835874</v>
      </c>
      <c r="I742" s="2"/>
    </row>
    <row r="743" spans="1:9" ht="38.25" outlineLevel="3" x14ac:dyDescent="0.25">
      <c r="A743" s="57" t="s">
        <v>734</v>
      </c>
      <c r="B743" s="56" t="s">
        <v>731</v>
      </c>
      <c r="C743" s="56" t="s">
        <v>889</v>
      </c>
      <c r="D743" s="56" t="s">
        <v>897</v>
      </c>
      <c r="E743" s="56" t="s">
        <v>733</v>
      </c>
      <c r="F743" s="55">
        <v>12897900</v>
      </c>
      <c r="G743" s="55">
        <v>12897900</v>
      </c>
      <c r="H743" s="55">
        <v>12835874</v>
      </c>
      <c r="I743" s="2"/>
    </row>
    <row r="744" spans="1:9" ht="25.5" outlineLevel="4" x14ac:dyDescent="0.25">
      <c r="A744" s="57" t="s">
        <v>787</v>
      </c>
      <c r="B744" s="56" t="s">
        <v>731</v>
      </c>
      <c r="C744" s="56" t="s">
        <v>889</v>
      </c>
      <c r="D744" s="56" t="s">
        <v>897</v>
      </c>
      <c r="E744" s="56" t="s">
        <v>784</v>
      </c>
      <c r="F744" s="55">
        <f>160962+62026</f>
        <v>222988</v>
      </c>
      <c r="G744" s="55">
        <v>160962</v>
      </c>
      <c r="H744" s="55">
        <v>160962</v>
      </c>
      <c r="I744" s="2"/>
    </row>
    <row r="745" spans="1:9" ht="25.5" outlineLevel="4" x14ac:dyDescent="0.25">
      <c r="A745" s="57" t="s">
        <v>732</v>
      </c>
      <c r="B745" s="56" t="s">
        <v>731</v>
      </c>
      <c r="C745" s="56" t="s">
        <v>889</v>
      </c>
      <c r="D745" s="56" t="s">
        <v>897</v>
      </c>
      <c r="E745" s="56" t="s">
        <v>728</v>
      </c>
      <c r="F745" s="55">
        <f>12736938-62026</f>
        <v>12674912</v>
      </c>
      <c r="G745" s="55">
        <v>12736938</v>
      </c>
      <c r="H745" s="55">
        <v>12674912</v>
      </c>
      <c r="I745" s="2"/>
    </row>
    <row r="746" spans="1:9" ht="63.75" outlineLevel="2" x14ac:dyDescent="0.25">
      <c r="A746" s="57" t="s">
        <v>896</v>
      </c>
      <c r="B746" s="56" t="s">
        <v>731</v>
      </c>
      <c r="C746" s="56" t="s">
        <v>889</v>
      </c>
      <c r="D746" s="56" t="s">
        <v>895</v>
      </c>
      <c r="E746" s="56" t="s">
        <v>616</v>
      </c>
      <c r="F746" s="55">
        <v>20325800</v>
      </c>
      <c r="G746" s="55">
        <v>20325800</v>
      </c>
      <c r="H746" s="55">
        <v>20325800</v>
      </c>
      <c r="I746" s="2"/>
    </row>
    <row r="747" spans="1:9" ht="38.25" outlineLevel="3" x14ac:dyDescent="0.25">
      <c r="A747" s="57" t="s">
        <v>734</v>
      </c>
      <c r="B747" s="56" t="s">
        <v>731</v>
      </c>
      <c r="C747" s="56" t="s">
        <v>889</v>
      </c>
      <c r="D747" s="56" t="s">
        <v>895</v>
      </c>
      <c r="E747" s="56" t="s">
        <v>733</v>
      </c>
      <c r="F747" s="55">
        <v>20325800</v>
      </c>
      <c r="G747" s="55">
        <v>20325800</v>
      </c>
      <c r="H747" s="55">
        <v>20325800</v>
      </c>
      <c r="I747" s="2"/>
    </row>
    <row r="748" spans="1:9" ht="25.5" outlineLevel="4" x14ac:dyDescent="0.25">
      <c r="A748" s="57" t="s">
        <v>732</v>
      </c>
      <c r="B748" s="56" t="s">
        <v>731</v>
      </c>
      <c r="C748" s="56" t="s">
        <v>889</v>
      </c>
      <c r="D748" s="56" t="s">
        <v>895</v>
      </c>
      <c r="E748" s="56" t="s">
        <v>728</v>
      </c>
      <c r="F748" s="55">
        <v>20325800</v>
      </c>
      <c r="G748" s="55">
        <v>20325800</v>
      </c>
      <c r="H748" s="55">
        <v>20325800</v>
      </c>
      <c r="I748" s="2"/>
    </row>
    <row r="749" spans="1:9" ht="76.5" outlineLevel="2" x14ac:dyDescent="0.25">
      <c r="A749" s="57" t="s">
        <v>894</v>
      </c>
      <c r="B749" s="56" t="s">
        <v>731</v>
      </c>
      <c r="C749" s="56" t="s">
        <v>889</v>
      </c>
      <c r="D749" s="56" t="s">
        <v>893</v>
      </c>
      <c r="E749" s="56" t="s">
        <v>616</v>
      </c>
      <c r="F749" s="55">
        <v>113100</v>
      </c>
      <c r="G749" s="55">
        <v>113100</v>
      </c>
      <c r="H749" s="55">
        <v>112173.56</v>
      </c>
      <c r="I749" s="2"/>
    </row>
    <row r="750" spans="1:9" ht="38.25" outlineLevel="3" x14ac:dyDescent="0.25">
      <c r="A750" s="57" t="s">
        <v>734</v>
      </c>
      <c r="B750" s="56" t="s">
        <v>731</v>
      </c>
      <c r="C750" s="56" t="s">
        <v>889</v>
      </c>
      <c r="D750" s="56" t="s">
        <v>893</v>
      </c>
      <c r="E750" s="56" t="s">
        <v>733</v>
      </c>
      <c r="F750" s="55">
        <v>113100</v>
      </c>
      <c r="G750" s="55">
        <v>113100</v>
      </c>
      <c r="H750" s="55">
        <v>112173.56</v>
      </c>
      <c r="I750" s="2"/>
    </row>
    <row r="751" spans="1:9" ht="25.5" outlineLevel="4" x14ac:dyDescent="0.25">
      <c r="A751" s="57" t="s">
        <v>787</v>
      </c>
      <c r="B751" s="56" t="s">
        <v>731</v>
      </c>
      <c r="C751" s="56" t="s">
        <v>889</v>
      </c>
      <c r="D751" s="56" t="s">
        <v>893</v>
      </c>
      <c r="E751" s="56" t="s">
        <v>784</v>
      </c>
      <c r="F751" s="55">
        <f>4500.76+926.44</f>
        <v>5427.2000000000007</v>
      </c>
      <c r="G751" s="55">
        <v>4500.76</v>
      </c>
      <c r="H751" s="55">
        <v>4500.76</v>
      </c>
      <c r="I751" s="2"/>
    </row>
    <row r="752" spans="1:9" ht="25.5" outlineLevel="4" x14ac:dyDescent="0.25">
      <c r="A752" s="57" t="s">
        <v>732</v>
      </c>
      <c r="B752" s="56" t="s">
        <v>731</v>
      </c>
      <c r="C752" s="56" t="s">
        <v>889</v>
      </c>
      <c r="D752" s="56" t="s">
        <v>893</v>
      </c>
      <c r="E752" s="56" t="s">
        <v>728</v>
      </c>
      <c r="F752" s="55">
        <f>108599.24-926.44</f>
        <v>107672.8</v>
      </c>
      <c r="G752" s="55">
        <v>108599.24</v>
      </c>
      <c r="H752" s="55">
        <v>107672.8</v>
      </c>
      <c r="I752" s="2"/>
    </row>
    <row r="753" spans="1:9" ht="89.25" outlineLevel="2" x14ac:dyDescent="0.25">
      <c r="A753" s="57" t="s">
        <v>892</v>
      </c>
      <c r="B753" s="56" t="s">
        <v>731</v>
      </c>
      <c r="C753" s="56" t="s">
        <v>889</v>
      </c>
      <c r="D753" s="56" t="s">
        <v>891</v>
      </c>
      <c r="E753" s="56" t="s">
        <v>616</v>
      </c>
      <c r="F753" s="55">
        <v>53200</v>
      </c>
      <c r="G753" s="55">
        <v>53200</v>
      </c>
      <c r="H753" s="55">
        <v>0</v>
      </c>
      <c r="I753" s="2"/>
    </row>
    <row r="754" spans="1:9" ht="38.25" outlineLevel="3" x14ac:dyDescent="0.25">
      <c r="A754" s="57" t="s">
        <v>734</v>
      </c>
      <c r="B754" s="56" t="s">
        <v>731</v>
      </c>
      <c r="C754" s="56" t="s">
        <v>889</v>
      </c>
      <c r="D754" s="56" t="s">
        <v>891</v>
      </c>
      <c r="E754" s="56" t="s">
        <v>733</v>
      </c>
      <c r="F754" s="55">
        <v>53200</v>
      </c>
      <c r="G754" s="55">
        <v>53200</v>
      </c>
      <c r="H754" s="55">
        <v>0</v>
      </c>
      <c r="I754" s="2"/>
    </row>
    <row r="755" spans="1:9" ht="25.5" outlineLevel="4" x14ac:dyDescent="0.25">
      <c r="A755" s="57" t="s">
        <v>732</v>
      </c>
      <c r="B755" s="56" t="s">
        <v>731</v>
      </c>
      <c r="C755" s="56" t="s">
        <v>889</v>
      </c>
      <c r="D755" s="56" t="s">
        <v>891</v>
      </c>
      <c r="E755" s="56" t="s">
        <v>728</v>
      </c>
      <c r="F755" s="55">
        <v>53200</v>
      </c>
      <c r="G755" s="55">
        <v>53200</v>
      </c>
      <c r="H755" s="55">
        <v>0</v>
      </c>
      <c r="I755" s="2"/>
    </row>
    <row r="756" spans="1:9" ht="63.75" outlineLevel="2" x14ac:dyDescent="0.25">
      <c r="A756" s="57" t="s">
        <v>890</v>
      </c>
      <c r="B756" s="56" t="s">
        <v>731</v>
      </c>
      <c r="C756" s="56" t="s">
        <v>889</v>
      </c>
      <c r="D756" s="56" t="s">
        <v>888</v>
      </c>
      <c r="E756" s="56" t="s">
        <v>616</v>
      </c>
      <c r="F756" s="55">
        <v>3205300</v>
      </c>
      <c r="G756" s="55">
        <v>3205300</v>
      </c>
      <c r="H756" s="55">
        <v>3205300</v>
      </c>
      <c r="I756" s="2"/>
    </row>
    <row r="757" spans="1:9" ht="38.25" outlineLevel="3" x14ac:dyDescent="0.25">
      <c r="A757" s="57" t="s">
        <v>734</v>
      </c>
      <c r="B757" s="56" t="s">
        <v>731</v>
      </c>
      <c r="C757" s="56" t="s">
        <v>889</v>
      </c>
      <c r="D757" s="56" t="s">
        <v>888</v>
      </c>
      <c r="E757" s="56" t="s">
        <v>733</v>
      </c>
      <c r="F757" s="55">
        <v>3205300</v>
      </c>
      <c r="G757" s="55">
        <v>3205300</v>
      </c>
      <c r="H757" s="55">
        <v>3205300</v>
      </c>
      <c r="I757" s="2"/>
    </row>
    <row r="758" spans="1:9" ht="63.75" outlineLevel="4" x14ac:dyDescent="0.25">
      <c r="A758" s="57" t="s">
        <v>793</v>
      </c>
      <c r="B758" s="56" t="s">
        <v>731</v>
      </c>
      <c r="C758" s="56" t="s">
        <v>889</v>
      </c>
      <c r="D758" s="56" t="s">
        <v>888</v>
      </c>
      <c r="E758" s="56" t="s">
        <v>791</v>
      </c>
      <c r="F758" s="55">
        <v>3205300</v>
      </c>
      <c r="G758" s="55">
        <v>3205300</v>
      </c>
      <c r="H758" s="55">
        <v>3205300</v>
      </c>
      <c r="I758" s="2"/>
    </row>
    <row r="759" spans="1:9" outlineLevel="1" x14ac:dyDescent="0.25">
      <c r="A759" s="57" t="s">
        <v>887</v>
      </c>
      <c r="B759" s="56" t="s">
        <v>731</v>
      </c>
      <c r="C759" s="56" t="s">
        <v>851</v>
      </c>
      <c r="D759" s="56" t="s">
        <v>630</v>
      </c>
      <c r="E759" s="56" t="s">
        <v>616</v>
      </c>
      <c r="F759" s="55">
        <v>187688596.56</v>
      </c>
      <c r="G759" s="55">
        <v>187688596.56</v>
      </c>
      <c r="H759" s="55">
        <v>186756111.38999999</v>
      </c>
      <c r="I759" s="2"/>
    </row>
    <row r="760" spans="1:9" ht="76.5" outlineLevel="2" x14ac:dyDescent="0.25">
      <c r="A760" s="57" t="s">
        <v>886</v>
      </c>
      <c r="B760" s="56" t="s">
        <v>731</v>
      </c>
      <c r="C760" s="56" t="s">
        <v>851</v>
      </c>
      <c r="D760" s="56" t="s">
        <v>885</v>
      </c>
      <c r="E760" s="56" t="s">
        <v>616</v>
      </c>
      <c r="F760" s="55">
        <v>1892053.92</v>
      </c>
      <c r="G760" s="55">
        <v>1892053.92</v>
      </c>
      <c r="H760" s="55">
        <v>1892053.92</v>
      </c>
      <c r="I760" s="2"/>
    </row>
    <row r="761" spans="1:9" ht="38.25" outlineLevel="3" x14ac:dyDescent="0.25">
      <c r="A761" s="57" t="s">
        <v>734</v>
      </c>
      <c r="B761" s="56" t="s">
        <v>731</v>
      </c>
      <c r="C761" s="56" t="s">
        <v>851</v>
      </c>
      <c r="D761" s="56" t="s">
        <v>885</v>
      </c>
      <c r="E761" s="56" t="s">
        <v>733</v>
      </c>
      <c r="F761" s="55">
        <v>1892053.92</v>
      </c>
      <c r="G761" s="55">
        <v>1892053.92</v>
      </c>
      <c r="H761" s="55">
        <v>1892053.92</v>
      </c>
      <c r="I761" s="2"/>
    </row>
    <row r="762" spans="1:9" ht="25.5" outlineLevel="4" x14ac:dyDescent="0.25">
      <c r="A762" s="57" t="s">
        <v>820</v>
      </c>
      <c r="B762" s="56" t="s">
        <v>731</v>
      </c>
      <c r="C762" s="56" t="s">
        <v>851</v>
      </c>
      <c r="D762" s="56" t="s">
        <v>885</v>
      </c>
      <c r="E762" s="56" t="s">
        <v>818</v>
      </c>
      <c r="F762" s="55">
        <v>1892053.92</v>
      </c>
      <c r="G762" s="55">
        <v>1892053.92</v>
      </c>
      <c r="H762" s="55">
        <v>1892053.92</v>
      </c>
      <c r="I762" s="2"/>
    </row>
    <row r="763" spans="1:9" ht="38.25" outlineLevel="2" x14ac:dyDescent="0.25">
      <c r="A763" s="57" t="s">
        <v>724</v>
      </c>
      <c r="B763" s="56" t="s">
        <v>731</v>
      </c>
      <c r="C763" s="56" t="s">
        <v>851</v>
      </c>
      <c r="D763" s="56" t="s">
        <v>723</v>
      </c>
      <c r="E763" s="56" t="s">
        <v>616</v>
      </c>
      <c r="F763" s="55">
        <v>810600</v>
      </c>
      <c r="G763" s="55">
        <v>810600</v>
      </c>
      <c r="H763" s="55">
        <v>591030</v>
      </c>
      <c r="I763" s="2"/>
    </row>
    <row r="764" spans="1:9" ht="38.25" outlineLevel="3" x14ac:dyDescent="0.25">
      <c r="A764" s="57" t="s">
        <v>734</v>
      </c>
      <c r="B764" s="56" t="s">
        <v>731</v>
      </c>
      <c r="C764" s="56" t="s">
        <v>851</v>
      </c>
      <c r="D764" s="56" t="s">
        <v>723</v>
      </c>
      <c r="E764" s="56" t="s">
        <v>733</v>
      </c>
      <c r="F764" s="55">
        <v>810600</v>
      </c>
      <c r="G764" s="55">
        <v>810600</v>
      </c>
      <c r="H764" s="55">
        <v>591030</v>
      </c>
      <c r="I764" s="2"/>
    </row>
    <row r="765" spans="1:9" ht="25.5" outlineLevel="4" x14ac:dyDescent="0.25">
      <c r="A765" s="57" t="s">
        <v>732</v>
      </c>
      <c r="B765" s="56" t="s">
        <v>731</v>
      </c>
      <c r="C765" s="56" t="s">
        <v>851</v>
      </c>
      <c r="D765" s="56" t="s">
        <v>723</v>
      </c>
      <c r="E765" s="56" t="s">
        <v>728</v>
      </c>
      <c r="F765" s="55">
        <v>810600</v>
      </c>
      <c r="G765" s="55">
        <v>810600</v>
      </c>
      <c r="H765" s="55">
        <v>591030</v>
      </c>
      <c r="I765" s="2"/>
    </row>
    <row r="766" spans="1:9" ht="25.5" outlineLevel="2" x14ac:dyDescent="0.25">
      <c r="A766" s="57" t="s">
        <v>884</v>
      </c>
      <c r="B766" s="56" t="s">
        <v>731</v>
      </c>
      <c r="C766" s="56" t="s">
        <v>851</v>
      </c>
      <c r="D766" s="56" t="s">
        <v>883</v>
      </c>
      <c r="E766" s="56" t="s">
        <v>616</v>
      </c>
      <c r="F766" s="55">
        <v>755666.67</v>
      </c>
      <c r="G766" s="55">
        <v>755666.67</v>
      </c>
      <c r="H766" s="55">
        <v>755666.67</v>
      </c>
      <c r="I766" s="2"/>
    </row>
    <row r="767" spans="1:9" ht="38.25" outlineLevel="3" x14ac:dyDescent="0.25">
      <c r="A767" s="57" t="s">
        <v>734</v>
      </c>
      <c r="B767" s="56" t="s">
        <v>731</v>
      </c>
      <c r="C767" s="56" t="s">
        <v>851</v>
      </c>
      <c r="D767" s="56" t="s">
        <v>883</v>
      </c>
      <c r="E767" s="56" t="s">
        <v>733</v>
      </c>
      <c r="F767" s="55">
        <v>755666.67</v>
      </c>
      <c r="G767" s="55">
        <v>755666.67</v>
      </c>
      <c r="H767" s="55">
        <v>755666.67</v>
      </c>
      <c r="I767" s="2"/>
    </row>
    <row r="768" spans="1:9" ht="25.5" outlineLevel="4" x14ac:dyDescent="0.25">
      <c r="A768" s="57" t="s">
        <v>732</v>
      </c>
      <c r="B768" s="56" t="s">
        <v>731</v>
      </c>
      <c r="C768" s="56" t="s">
        <v>851</v>
      </c>
      <c r="D768" s="56" t="s">
        <v>883</v>
      </c>
      <c r="E768" s="56" t="s">
        <v>728</v>
      </c>
      <c r="F768" s="55">
        <v>755666.67</v>
      </c>
      <c r="G768" s="55">
        <v>755666.67</v>
      </c>
      <c r="H768" s="55">
        <v>755666.67</v>
      </c>
      <c r="I768" s="2"/>
    </row>
    <row r="769" spans="1:9" ht="25.5" outlineLevel="2" x14ac:dyDescent="0.25">
      <c r="A769" s="57" t="s">
        <v>882</v>
      </c>
      <c r="B769" s="56" t="s">
        <v>731</v>
      </c>
      <c r="C769" s="56" t="s">
        <v>851</v>
      </c>
      <c r="D769" s="56" t="s">
        <v>881</v>
      </c>
      <c r="E769" s="56" t="s">
        <v>616</v>
      </c>
      <c r="F769" s="55">
        <v>21295326.43</v>
      </c>
      <c r="G769" s="55">
        <v>21295326.43</v>
      </c>
      <c r="H769" s="55">
        <v>21279794.539999999</v>
      </c>
      <c r="I769" s="2"/>
    </row>
    <row r="770" spans="1:9" ht="38.25" outlineLevel="3" x14ac:dyDescent="0.25">
      <c r="A770" s="57" t="s">
        <v>734</v>
      </c>
      <c r="B770" s="56" t="s">
        <v>731</v>
      </c>
      <c r="C770" s="56" t="s">
        <v>851</v>
      </c>
      <c r="D770" s="56" t="s">
        <v>881</v>
      </c>
      <c r="E770" s="56" t="s">
        <v>733</v>
      </c>
      <c r="F770" s="55">
        <v>21295326.43</v>
      </c>
      <c r="G770" s="55">
        <v>21295326.43</v>
      </c>
      <c r="H770" s="55">
        <v>21279794.539999999</v>
      </c>
      <c r="I770" s="2"/>
    </row>
    <row r="771" spans="1:9" ht="25.5" outlineLevel="4" x14ac:dyDescent="0.25">
      <c r="A771" s="57" t="s">
        <v>732</v>
      </c>
      <c r="B771" s="56" t="s">
        <v>731</v>
      </c>
      <c r="C771" s="56" t="s">
        <v>851</v>
      </c>
      <c r="D771" s="56" t="s">
        <v>881</v>
      </c>
      <c r="E771" s="56" t="s">
        <v>728</v>
      </c>
      <c r="F771" s="55">
        <v>21295326.43</v>
      </c>
      <c r="G771" s="55">
        <v>21295326.43</v>
      </c>
      <c r="H771" s="55">
        <v>21279794.539999999</v>
      </c>
      <c r="I771" s="2"/>
    </row>
    <row r="772" spans="1:9" ht="38.25" outlineLevel="2" x14ac:dyDescent="0.25">
      <c r="A772" s="57" t="s">
        <v>880</v>
      </c>
      <c r="B772" s="56" t="s">
        <v>731</v>
      </c>
      <c r="C772" s="56" t="s">
        <v>851</v>
      </c>
      <c r="D772" s="56" t="s">
        <v>879</v>
      </c>
      <c r="E772" s="56" t="s">
        <v>616</v>
      </c>
      <c r="F772" s="55">
        <v>507504.15</v>
      </c>
      <c r="G772" s="55">
        <v>507504.15</v>
      </c>
      <c r="H772" s="55">
        <v>507502.8</v>
      </c>
      <c r="I772" s="2"/>
    </row>
    <row r="773" spans="1:9" ht="38.25" outlineLevel="3" x14ac:dyDescent="0.25">
      <c r="A773" s="57" t="s">
        <v>643</v>
      </c>
      <c r="B773" s="56" t="s">
        <v>731</v>
      </c>
      <c r="C773" s="56" t="s">
        <v>851</v>
      </c>
      <c r="D773" s="56" t="s">
        <v>879</v>
      </c>
      <c r="E773" s="56" t="s">
        <v>642</v>
      </c>
      <c r="F773" s="55">
        <v>57779.35</v>
      </c>
      <c r="G773" s="55">
        <v>57779.35</v>
      </c>
      <c r="H773" s="55">
        <v>57778</v>
      </c>
      <c r="I773" s="2"/>
    </row>
    <row r="774" spans="1:9" outlineLevel="4" x14ac:dyDescent="0.25">
      <c r="A774" s="57" t="s">
        <v>641</v>
      </c>
      <c r="B774" s="56" t="s">
        <v>731</v>
      </c>
      <c r="C774" s="56" t="s">
        <v>851</v>
      </c>
      <c r="D774" s="56" t="s">
        <v>879</v>
      </c>
      <c r="E774" s="56" t="s">
        <v>638</v>
      </c>
      <c r="F774" s="55">
        <v>57779.35</v>
      </c>
      <c r="G774" s="55">
        <v>57779.35</v>
      </c>
      <c r="H774" s="55">
        <v>57778</v>
      </c>
      <c r="I774" s="2"/>
    </row>
    <row r="775" spans="1:9" ht="38.25" outlineLevel="3" x14ac:dyDescent="0.25">
      <c r="A775" s="57" t="s">
        <v>734</v>
      </c>
      <c r="B775" s="56" t="s">
        <v>731</v>
      </c>
      <c r="C775" s="56" t="s">
        <v>851</v>
      </c>
      <c r="D775" s="56" t="s">
        <v>879</v>
      </c>
      <c r="E775" s="56" t="s">
        <v>733</v>
      </c>
      <c r="F775" s="55">
        <v>449724.8</v>
      </c>
      <c r="G775" s="55">
        <v>449724.8</v>
      </c>
      <c r="H775" s="55">
        <v>449724.8</v>
      </c>
      <c r="I775" s="2"/>
    </row>
    <row r="776" spans="1:9" ht="25.5" outlineLevel="4" x14ac:dyDescent="0.25">
      <c r="A776" s="57" t="s">
        <v>732</v>
      </c>
      <c r="B776" s="56" t="s">
        <v>731</v>
      </c>
      <c r="C776" s="56" t="s">
        <v>851</v>
      </c>
      <c r="D776" s="56" t="s">
        <v>879</v>
      </c>
      <c r="E776" s="56" t="s">
        <v>728</v>
      </c>
      <c r="F776" s="55">
        <v>449724.8</v>
      </c>
      <c r="G776" s="55">
        <v>449724.8</v>
      </c>
      <c r="H776" s="55">
        <v>449724.8</v>
      </c>
      <c r="I776" s="2"/>
    </row>
    <row r="777" spans="1:9" ht="38.25" outlineLevel="2" x14ac:dyDescent="0.25">
      <c r="A777" s="57" t="s">
        <v>878</v>
      </c>
      <c r="B777" s="56" t="s">
        <v>731</v>
      </c>
      <c r="C777" s="56" t="s">
        <v>851</v>
      </c>
      <c r="D777" s="56" t="s">
        <v>877</v>
      </c>
      <c r="E777" s="56" t="s">
        <v>616</v>
      </c>
      <c r="F777" s="55">
        <v>2577354.79</v>
      </c>
      <c r="G777" s="55">
        <v>2577354.79</v>
      </c>
      <c r="H777" s="55">
        <v>2577354.79</v>
      </c>
      <c r="I777" s="2"/>
    </row>
    <row r="778" spans="1:9" ht="38.25" outlineLevel="3" x14ac:dyDescent="0.25">
      <c r="A778" s="57" t="s">
        <v>734</v>
      </c>
      <c r="B778" s="56" t="s">
        <v>731</v>
      </c>
      <c r="C778" s="56" t="s">
        <v>851</v>
      </c>
      <c r="D778" s="56" t="s">
        <v>877</v>
      </c>
      <c r="E778" s="56" t="s">
        <v>733</v>
      </c>
      <c r="F778" s="55">
        <v>2577354.79</v>
      </c>
      <c r="G778" s="55">
        <v>2577354.79</v>
      </c>
      <c r="H778" s="55">
        <v>2577354.79</v>
      </c>
      <c r="I778" s="2"/>
    </row>
    <row r="779" spans="1:9" ht="25.5" outlineLevel="4" x14ac:dyDescent="0.25">
      <c r="A779" s="57" t="s">
        <v>732</v>
      </c>
      <c r="B779" s="56" t="s">
        <v>731</v>
      </c>
      <c r="C779" s="56" t="s">
        <v>851</v>
      </c>
      <c r="D779" s="56" t="s">
        <v>877</v>
      </c>
      <c r="E779" s="56" t="s">
        <v>728</v>
      </c>
      <c r="F779" s="55">
        <v>2577354.79</v>
      </c>
      <c r="G779" s="55">
        <v>2577354.79</v>
      </c>
      <c r="H779" s="55">
        <v>2577354.79</v>
      </c>
      <c r="I779" s="2"/>
    </row>
    <row r="780" spans="1:9" ht="25.5" outlineLevel="2" x14ac:dyDescent="0.25">
      <c r="A780" s="57" t="s">
        <v>876</v>
      </c>
      <c r="B780" s="56" t="s">
        <v>731</v>
      </c>
      <c r="C780" s="56" t="s">
        <v>851</v>
      </c>
      <c r="D780" s="56" t="s">
        <v>875</v>
      </c>
      <c r="E780" s="56" t="s">
        <v>616</v>
      </c>
      <c r="F780" s="55">
        <v>171526.81</v>
      </c>
      <c r="G780" s="55">
        <v>171526.81</v>
      </c>
      <c r="H780" s="55">
        <v>171526.81</v>
      </c>
      <c r="I780" s="2"/>
    </row>
    <row r="781" spans="1:9" ht="38.25" outlineLevel="3" x14ac:dyDescent="0.25">
      <c r="A781" s="57" t="s">
        <v>734</v>
      </c>
      <c r="B781" s="56" t="s">
        <v>731</v>
      </c>
      <c r="C781" s="56" t="s">
        <v>851</v>
      </c>
      <c r="D781" s="56" t="s">
        <v>875</v>
      </c>
      <c r="E781" s="56" t="s">
        <v>733</v>
      </c>
      <c r="F781" s="55">
        <v>171526.81</v>
      </c>
      <c r="G781" s="55">
        <v>171526.81</v>
      </c>
      <c r="H781" s="55">
        <v>171526.81</v>
      </c>
      <c r="I781" s="2"/>
    </row>
    <row r="782" spans="1:9" ht="25.5" outlineLevel="4" x14ac:dyDescent="0.25">
      <c r="A782" s="57" t="s">
        <v>732</v>
      </c>
      <c r="B782" s="56" t="s">
        <v>731</v>
      </c>
      <c r="C782" s="56" t="s">
        <v>851</v>
      </c>
      <c r="D782" s="56" t="s">
        <v>875</v>
      </c>
      <c r="E782" s="56" t="s">
        <v>728</v>
      </c>
      <c r="F782" s="55">
        <v>171526.81</v>
      </c>
      <c r="G782" s="55">
        <v>171526.81</v>
      </c>
      <c r="H782" s="55">
        <v>171526.81</v>
      </c>
      <c r="I782" s="2"/>
    </row>
    <row r="783" spans="1:9" ht="38.25" outlineLevel="2" x14ac:dyDescent="0.25">
      <c r="A783" s="57" t="s">
        <v>838</v>
      </c>
      <c r="B783" s="56" t="s">
        <v>731</v>
      </c>
      <c r="C783" s="56" t="s">
        <v>851</v>
      </c>
      <c r="D783" s="56" t="s">
        <v>837</v>
      </c>
      <c r="E783" s="56" t="s">
        <v>616</v>
      </c>
      <c r="F783" s="55">
        <v>511455.47</v>
      </c>
      <c r="G783" s="55">
        <v>511455.47</v>
      </c>
      <c r="H783" s="55">
        <v>511455.47</v>
      </c>
      <c r="I783" s="2"/>
    </row>
    <row r="784" spans="1:9" ht="38.25" outlineLevel="3" x14ac:dyDescent="0.25">
      <c r="A784" s="57" t="s">
        <v>734</v>
      </c>
      <c r="B784" s="56" t="s">
        <v>731</v>
      </c>
      <c r="C784" s="56" t="s">
        <v>851</v>
      </c>
      <c r="D784" s="56" t="s">
        <v>837</v>
      </c>
      <c r="E784" s="56" t="s">
        <v>733</v>
      </c>
      <c r="F784" s="55">
        <v>511455.47</v>
      </c>
      <c r="G784" s="55">
        <v>511455.47</v>
      </c>
      <c r="H784" s="55">
        <v>511455.47</v>
      </c>
      <c r="I784" s="2"/>
    </row>
    <row r="785" spans="1:9" ht="25.5" outlineLevel="4" x14ac:dyDescent="0.25">
      <c r="A785" s="57" t="s">
        <v>732</v>
      </c>
      <c r="B785" s="56" t="s">
        <v>731</v>
      </c>
      <c r="C785" s="56" t="s">
        <v>851</v>
      </c>
      <c r="D785" s="56" t="s">
        <v>837</v>
      </c>
      <c r="E785" s="56" t="s">
        <v>728</v>
      </c>
      <c r="F785" s="55">
        <v>511455.47</v>
      </c>
      <c r="G785" s="55">
        <v>511455.47</v>
      </c>
      <c r="H785" s="55">
        <v>511455.47</v>
      </c>
      <c r="I785" s="2"/>
    </row>
    <row r="786" spans="1:9" ht="63.75" outlineLevel="2" x14ac:dyDescent="0.25">
      <c r="A786" s="57" t="s">
        <v>874</v>
      </c>
      <c r="B786" s="56" t="s">
        <v>731</v>
      </c>
      <c r="C786" s="56" t="s">
        <v>851</v>
      </c>
      <c r="D786" s="56" t="s">
        <v>869</v>
      </c>
      <c r="E786" s="56" t="s">
        <v>616</v>
      </c>
      <c r="F786" s="55">
        <v>2049143.92</v>
      </c>
      <c r="G786" s="55">
        <v>2049143.92</v>
      </c>
      <c r="H786" s="55">
        <v>1372242.21</v>
      </c>
      <c r="I786" s="2"/>
    </row>
    <row r="787" spans="1:9" ht="38.25" outlineLevel="3" x14ac:dyDescent="0.25">
      <c r="A787" s="57" t="s">
        <v>734</v>
      </c>
      <c r="B787" s="56" t="s">
        <v>731</v>
      </c>
      <c r="C787" s="56" t="s">
        <v>851</v>
      </c>
      <c r="D787" s="56" t="s">
        <v>869</v>
      </c>
      <c r="E787" s="56" t="s">
        <v>733</v>
      </c>
      <c r="F787" s="55">
        <f>1541637.89+545500.26-37994.23</f>
        <v>2049143.92</v>
      </c>
      <c r="G787" s="55">
        <v>1541637.89</v>
      </c>
      <c r="H787" s="55">
        <v>864736.18</v>
      </c>
      <c r="I787" s="2"/>
    </row>
    <row r="788" spans="1:9" ht="102" outlineLevel="4" x14ac:dyDescent="0.25">
      <c r="A788" s="57" t="s">
        <v>873</v>
      </c>
      <c r="B788" s="56" t="s">
        <v>731</v>
      </c>
      <c r="C788" s="56" t="s">
        <v>851</v>
      </c>
      <c r="D788" s="56" t="s">
        <v>869</v>
      </c>
      <c r="E788" s="56" t="s">
        <v>872</v>
      </c>
      <c r="F788" s="55">
        <f>1503643.66+545500.26</f>
        <v>2049143.92</v>
      </c>
      <c r="G788" s="55">
        <v>1503643.66</v>
      </c>
      <c r="H788" s="55">
        <v>826741.95</v>
      </c>
      <c r="I788" s="2"/>
    </row>
    <row r="789" spans="1:9" ht="76.5" outlineLevel="4" x14ac:dyDescent="0.25">
      <c r="A789" s="57" t="s">
        <v>870</v>
      </c>
      <c r="B789" s="56" t="s">
        <v>731</v>
      </c>
      <c r="C789" s="56" t="s">
        <v>851</v>
      </c>
      <c r="D789" s="56" t="s">
        <v>869</v>
      </c>
      <c r="E789" s="56" t="s">
        <v>871</v>
      </c>
      <c r="F789" s="55">
        <v>0</v>
      </c>
      <c r="G789" s="55">
        <v>37994.230000000003</v>
      </c>
      <c r="H789" s="55">
        <v>37994.230000000003</v>
      </c>
      <c r="I789" s="2"/>
    </row>
    <row r="790" spans="1:9" outlineLevel="3" x14ac:dyDescent="0.25">
      <c r="A790" s="57" t="s">
        <v>657</v>
      </c>
      <c r="B790" s="56" t="s">
        <v>731</v>
      </c>
      <c r="C790" s="56" t="s">
        <v>851</v>
      </c>
      <c r="D790" s="56" t="s">
        <v>869</v>
      </c>
      <c r="E790" s="56" t="s">
        <v>656</v>
      </c>
      <c r="F790" s="55">
        <v>0</v>
      </c>
      <c r="G790" s="55">
        <v>507506.03</v>
      </c>
      <c r="H790" s="55">
        <v>507506.03</v>
      </c>
      <c r="I790" s="2"/>
    </row>
    <row r="791" spans="1:9" ht="76.5" outlineLevel="4" x14ac:dyDescent="0.25">
      <c r="A791" s="57" t="s">
        <v>870</v>
      </c>
      <c r="B791" s="56" t="s">
        <v>731</v>
      </c>
      <c r="C791" s="56" t="s">
        <v>851</v>
      </c>
      <c r="D791" s="56" t="s">
        <v>869</v>
      </c>
      <c r="E791" s="56" t="s">
        <v>868</v>
      </c>
      <c r="F791" s="55">
        <v>0</v>
      </c>
      <c r="G791" s="55">
        <v>507506.03</v>
      </c>
      <c r="H791" s="55">
        <v>507506.03</v>
      </c>
      <c r="I791" s="2"/>
    </row>
    <row r="792" spans="1:9" ht="51" outlineLevel="2" x14ac:dyDescent="0.25">
      <c r="A792" s="57" t="s">
        <v>867</v>
      </c>
      <c r="B792" s="56" t="s">
        <v>731</v>
      </c>
      <c r="C792" s="56" t="s">
        <v>851</v>
      </c>
      <c r="D792" s="56" t="s">
        <v>866</v>
      </c>
      <c r="E792" s="56" t="s">
        <v>616</v>
      </c>
      <c r="F792" s="55">
        <v>121254.87</v>
      </c>
      <c r="G792" s="55">
        <v>121254.87</v>
      </c>
      <c r="H792" s="55">
        <v>121254.87</v>
      </c>
      <c r="I792" s="2"/>
    </row>
    <row r="793" spans="1:9" ht="38.25" outlineLevel="3" x14ac:dyDescent="0.25">
      <c r="A793" s="57" t="s">
        <v>734</v>
      </c>
      <c r="B793" s="56" t="s">
        <v>731</v>
      </c>
      <c r="C793" s="56" t="s">
        <v>851</v>
      </c>
      <c r="D793" s="56" t="s">
        <v>866</v>
      </c>
      <c r="E793" s="56" t="s">
        <v>733</v>
      </c>
      <c r="F793" s="55">
        <v>121254.87</v>
      </c>
      <c r="G793" s="55">
        <v>121254.87</v>
      </c>
      <c r="H793" s="55">
        <v>121254.87</v>
      </c>
      <c r="I793" s="2"/>
    </row>
    <row r="794" spans="1:9" ht="25.5" outlineLevel="4" x14ac:dyDescent="0.25">
      <c r="A794" s="57" t="s">
        <v>732</v>
      </c>
      <c r="B794" s="56" t="s">
        <v>731</v>
      </c>
      <c r="C794" s="56" t="s">
        <v>851</v>
      </c>
      <c r="D794" s="56" t="s">
        <v>866</v>
      </c>
      <c r="E794" s="56" t="s">
        <v>728</v>
      </c>
      <c r="F794" s="55">
        <v>121254.87</v>
      </c>
      <c r="G794" s="55">
        <v>121254.87</v>
      </c>
      <c r="H794" s="55">
        <v>121254.87</v>
      </c>
      <c r="I794" s="2"/>
    </row>
    <row r="795" spans="1:9" ht="38.25" outlineLevel="2" x14ac:dyDescent="0.25">
      <c r="A795" s="57" t="s">
        <v>865</v>
      </c>
      <c r="B795" s="56" t="s">
        <v>731</v>
      </c>
      <c r="C795" s="56" t="s">
        <v>851</v>
      </c>
      <c r="D795" s="56" t="s">
        <v>864</v>
      </c>
      <c r="E795" s="56" t="s">
        <v>616</v>
      </c>
      <c r="F795" s="55">
        <v>38296.14</v>
      </c>
      <c r="G795" s="55">
        <v>38296.14</v>
      </c>
      <c r="H795" s="55">
        <v>38296.14</v>
      </c>
      <c r="I795" s="2"/>
    </row>
    <row r="796" spans="1:9" ht="38.25" outlineLevel="3" x14ac:dyDescent="0.25">
      <c r="A796" s="57" t="s">
        <v>734</v>
      </c>
      <c r="B796" s="56" t="s">
        <v>731</v>
      </c>
      <c r="C796" s="56" t="s">
        <v>851</v>
      </c>
      <c r="D796" s="56" t="s">
        <v>864</v>
      </c>
      <c r="E796" s="56" t="s">
        <v>733</v>
      </c>
      <c r="F796" s="55">
        <v>38296.14</v>
      </c>
      <c r="G796" s="55">
        <v>38296.14</v>
      </c>
      <c r="H796" s="55">
        <v>38296.14</v>
      </c>
      <c r="I796" s="2"/>
    </row>
    <row r="797" spans="1:9" ht="25.5" outlineLevel="4" x14ac:dyDescent="0.25">
      <c r="A797" s="57" t="s">
        <v>732</v>
      </c>
      <c r="B797" s="56" t="s">
        <v>731</v>
      </c>
      <c r="C797" s="56" t="s">
        <v>851</v>
      </c>
      <c r="D797" s="56" t="s">
        <v>864</v>
      </c>
      <c r="E797" s="56" t="s">
        <v>728</v>
      </c>
      <c r="F797" s="55">
        <v>38296.14</v>
      </c>
      <c r="G797" s="55">
        <v>38296.14</v>
      </c>
      <c r="H797" s="55">
        <v>38296.14</v>
      </c>
      <c r="I797" s="2"/>
    </row>
    <row r="798" spans="1:9" ht="51" outlineLevel="2" x14ac:dyDescent="0.25">
      <c r="A798" s="57" t="s">
        <v>863</v>
      </c>
      <c r="B798" s="56" t="s">
        <v>731</v>
      </c>
      <c r="C798" s="56" t="s">
        <v>851</v>
      </c>
      <c r="D798" s="56" t="s">
        <v>862</v>
      </c>
      <c r="E798" s="56" t="s">
        <v>616</v>
      </c>
      <c r="F798" s="55">
        <v>31268307.690000001</v>
      </c>
      <c r="G798" s="55">
        <v>31268307.690000001</v>
      </c>
      <c r="H798" s="55">
        <v>31268307.690000001</v>
      </c>
      <c r="I798" s="2"/>
    </row>
    <row r="799" spans="1:9" ht="38.25" outlineLevel="3" x14ac:dyDescent="0.25">
      <c r="A799" s="57" t="s">
        <v>734</v>
      </c>
      <c r="B799" s="56" t="s">
        <v>731</v>
      </c>
      <c r="C799" s="56" t="s">
        <v>851</v>
      </c>
      <c r="D799" s="56" t="s">
        <v>862</v>
      </c>
      <c r="E799" s="56" t="s">
        <v>733</v>
      </c>
      <c r="F799" s="55">
        <v>31268307.690000001</v>
      </c>
      <c r="G799" s="55">
        <v>31268307.690000001</v>
      </c>
      <c r="H799" s="55">
        <v>31268307.690000001</v>
      </c>
      <c r="I799" s="2"/>
    </row>
    <row r="800" spans="1:9" ht="25.5" outlineLevel="4" x14ac:dyDescent="0.25">
      <c r="A800" s="57" t="s">
        <v>732</v>
      </c>
      <c r="B800" s="56" t="s">
        <v>731</v>
      </c>
      <c r="C800" s="56" t="s">
        <v>851</v>
      </c>
      <c r="D800" s="56" t="s">
        <v>862</v>
      </c>
      <c r="E800" s="56" t="s">
        <v>728</v>
      </c>
      <c r="F800" s="55">
        <v>31268307.690000001</v>
      </c>
      <c r="G800" s="55">
        <v>31268307.690000001</v>
      </c>
      <c r="H800" s="55">
        <v>31268307.690000001</v>
      </c>
      <c r="I800" s="2"/>
    </row>
    <row r="801" spans="1:9" ht="63.75" outlineLevel="2" x14ac:dyDescent="0.25">
      <c r="A801" s="57" t="s">
        <v>747</v>
      </c>
      <c r="B801" s="56" t="s">
        <v>731</v>
      </c>
      <c r="C801" s="56" t="s">
        <v>851</v>
      </c>
      <c r="D801" s="56" t="s">
        <v>861</v>
      </c>
      <c r="E801" s="56" t="s">
        <v>616</v>
      </c>
      <c r="F801" s="55">
        <v>785000</v>
      </c>
      <c r="G801" s="55">
        <v>785000</v>
      </c>
      <c r="H801" s="55">
        <v>771176.28</v>
      </c>
      <c r="I801" s="2"/>
    </row>
    <row r="802" spans="1:9" ht="38.25" outlineLevel="3" x14ac:dyDescent="0.25">
      <c r="A802" s="57" t="s">
        <v>734</v>
      </c>
      <c r="B802" s="56" t="s">
        <v>731</v>
      </c>
      <c r="C802" s="56" t="s">
        <v>851</v>
      </c>
      <c r="D802" s="56" t="s">
        <v>861</v>
      </c>
      <c r="E802" s="56" t="s">
        <v>733</v>
      </c>
      <c r="F802" s="55">
        <v>785000</v>
      </c>
      <c r="G802" s="55">
        <v>785000</v>
      </c>
      <c r="H802" s="55">
        <v>771176.28</v>
      </c>
      <c r="I802" s="2"/>
    </row>
    <row r="803" spans="1:9" ht="25.5" outlineLevel="4" x14ac:dyDescent="0.25">
      <c r="A803" s="57" t="s">
        <v>732</v>
      </c>
      <c r="B803" s="56" t="s">
        <v>731</v>
      </c>
      <c r="C803" s="56" t="s">
        <v>851</v>
      </c>
      <c r="D803" s="56" t="s">
        <v>861</v>
      </c>
      <c r="E803" s="56" t="s">
        <v>728</v>
      </c>
      <c r="F803" s="55">
        <v>785000</v>
      </c>
      <c r="G803" s="55">
        <v>785000</v>
      </c>
      <c r="H803" s="55">
        <v>771176.28</v>
      </c>
      <c r="I803" s="2"/>
    </row>
    <row r="804" spans="1:9" ht="38.25" outlineLevel="2" x14ac:dyDescent="0.25">
      <c r="A804" s="57" t="s">
        <v>860</v>
      </c>
      <c r="B804" s="56" t="s">
        <v>731</v>
      </c>
      <c r="C804" s="56" t="s">
        <v>851</v>
      </c>
      <c r="D804" s="56" t="s">
        <v>859</v>
      </c>
      <c r="E804" s="56" t="s">
        <v>616</v>
      </c>
      <c r="F804" s="55">
        <v>66159691</v>
      </c>
      <c r="G804" s="55">
        <v>66159691</v>
      </c>
      <c r="H804" s="55">
        <v>66153034.5</v>
      </c>
      <c r="I804" s="2"/>
    </row>
    <row r="805" spans="1:9" ht="38.25" outlineLevel="3" x14ac:dyDescent="0.25">
      <c r="A805" s="57" t="s">
        <v>734</v>
      </c>
      <c r="B805" s="56" t="s">
        <v>731</v>
      </c>
      <c r="C805" s="56" t="s">
        <v>851</v>
      </c>
      <c r="D805" s="56" t="s">
        <v>859</v>
      </c>
      <c r="E805" s="56" t="s">
        <v>733</v>
      </c>
      <c r="F805" s="55">
        <v>66159691</v>
      </c>
      <c r="G805" s="55">
        <v>66159691</v>
      </c>
      <c r="H805" s="55">
        <v>66153034.5</v>
      </c>
      <c r="I805" s="2"/>
    </row>
    <row r="806" spans="1:9" ht="63.75" outlineLevel="4" x14ac:dyDescent="0.25">
      <c r="A806" s="57" t="s">
        <v>744</v>
      </c>
      <c r="B806" s="56" t="s">
        <v>731</v>
      </c>
      <c r="C806" s="56" t="s">
        <v>851</v>
      </c>
      <c r="D806" s="56" t="s">
        <v>859</v>
      </c>
      <c r="E806" s="56" t="s">
        <v>743</v>
      </c>
      <c r="F806" s="55">
        <v>39471201.270000003</v>
      </c>
      <c r="G806" s="55">
        <v>39471201.270000003</v>
      </c>
      <c r="H806" s="55">
        <v>39464544.770000003</v>
      </c>
      <c r="I806" s="2"/>
    </row>
    <row r="807" spans="1:9" ht="89.25" outlineLevel="4" x14ac:dyDescent="0.25">
      <c r="A807" s="57" t="s">
        <v>740</v>
      </c>
      <c r="B807" s="56" t="s">
        <v>731</v>
      </c>
      <c r="C807" s="56" t="s">
        <v>851</v>
      </c>
      <c r="D807" s="56" t="s">
        <v>859</v>
      </c>
      <c r="E807" s="56" t="s">
        <v>738</v>
      </c>
      <c r="F807" s="55">
        <v>26688489.73</v>
      </c>
      <c r="G807" s="55">
        <v>26688489.73</v>
      </c>
      <c r="H807" s="55">
        <v>26688489.73</v>
      </c>
      <c r="I807" s="2"/>
    </row>
    <row r="808" spans="1:9" ht="76.5" outlineLevel="2" x14ac:dyDescent="0.25">
      <c r="A808" s="57" t="s">
        <v>852</v>
      </c>
      <c r="B808" s="56" t="s">
        <v>731</v>
      </c>
      <c r="C808" s="56" t="s">
        <v>851</v>
      </c>
      <c r="D808" s="56" t="s">
        <v>858</v>
      </c>
      <c r="E808" s="56" t="s">
        <v>616</v>
      </c>
      <c r="F808" s="55">
        <v>339118.92</v>
      </c>
      <c r="G808" s="55">
        <v>339118.92</v>
      </c>
      <c r="H808" s="55">
        <v>339118.92</v>
      </c>
      <c r="I808" s="2"/>
    </row>
    <row r="809" spans="1:9" ht="38.25" outlineLevel="3" x14ac:dyDescent="0.25">
      <c r="A809" s="57" t="s">
        <v>734</v>
      </c>
      <c r="B809" s="56" t="s">
        <v>731</v>
      </c>
      <c r="C809" s="56" t="s">
        <v>851</v>
      </c>
      <c r="D809" s="56" t="s">
        <v>858</v>
      </c>
      <c r="E809" s="56" t="s">
        <v>733</v>
      </c>
      <c r="F809" s="55">
        <v>339118.92</v>
      </c>
      <c r="G809" s="55">
        <v>339118.92</v>
      </c>
      <c r="H809" s="55">
        <v>339118.92</v>
      </c>
      <c r="I809" s="2"/>
    </row>
    <row r="810" spans="1:9" ht="25.5" outlineLevel="4" x14ac:dyDescent="0.25">
      <c r="A810" s="57" t="s">
        <v>732</v>
      </c>
      <c r="B810" s="56" t="s">
        <v>731</v>
      </c>
      <c r="C810" s="56" t="s">
        <v>851</v>
      </c>
      <c r="D810" s="56" t="s">
        <v>858</v>
      </c>
      <c r="E810" s="56" t="s">
        <v>728</v>
      </c>
      <c r="F810" s="55">
        <v>339118.92</v>
      </c>
      <c r="G810" s="55">
        <v>339118.92</v>
      </c>
      <c r="H810" s="55">
        <v>339118.92</v>
      </c>
      <c r="I810" s="2"/>
    </row>
    <row r="811" spans="1:9" ht="63.75" outlineLevel="2" x14ac:dyDescent="0.25">
      <c r="A811" s="57" t="s">
        <v>747</v>
      </c>
      <c r="B811" s="56" t="s">
        <v>731</v>
      </c>
      <c r="C811" s="56" t="s">
        <v>851</v>
      </c>
      <c r="D811" s="56" t="s">
        <v>857</v>
      </c>
      <c r="E811" s="56" t="s">
        <v>616</v>
      </c>
      <c r="F811" s="55">
        <v>885798.45</v>
      </c>
      <c r="G811" s="55">
        <v>885798.45</v>
      </c>
      <c r="H811" s="55">
        <v>885798.45</v>
      </c>
      <c r="I811" s="2"/>
    </row>
    <row r="812" spans="1:9" ht="38.25" outlineLevel="3" x14ac:dyDescent="0.25">
      <c r="A812" s="57" t="s">
        <v>734</v>
      </c>
      <c r="B812" s="56" t="s">
        <v>731</v>
      </c>
      <c r="C812" s="56" t="s">
        <v>851</v>
      </c>
      <c r="D812" s="56" t="s">
        <v>857</v>
      </c>
      <c r="E812" s="56" t="s">
        <v>733</v>
      </c>
      <c r="F812" s="55">
        <v>885798.45</v>
      </c>
      <c r="G812" s="55">
        <v>885798.45</v>
      </c>
      <c r="H812" s="55">
        <v>885798.45</v>
      </c>
      <c r="I812" s="2"/>
    </row>
    <row r="813" spans="1:9" ht="25.5" outlineLevel="4" x14ac:dyDescent="0.25">
      <c r="A813" s="57" t="s">
        <v>787</v>
      </c>
      <c r="B813" s="56" t="s">
        <v>731</v>
      </c>
      <c r="C813" s="56" t="s">
        <v>851</v>
      </c>
      <c r="D813" s="56" t="s">
        <v>857</v>
      </c>
      <c r="E813" s="56" t="s">
        <v>784</v>
      </c>
      <c r="F813" s="55">
        <v>885798.45</v>
      </c>
      <c r="G813" s="55">
        <v>885798.45</v>
      </c>
      <c r="H813" s="55">
        <v>885798.45</v>
      </c>
      <c r="I813" s="2"/>
    </row>
    <row r="814" spans="1:9" ht="38.25" outlineLevel="2" x14ac:dyDescent="0.25">
      <c r="A814" s="57" t="s">
        <v>856</v>
      </c>
      <c r="B814" s="56" t="s">
        <v>731</v>
      </c>
      <c r="C814" s="56" t="s">
        <v>851</v>
      </c>
      <c r="D814" s="56" t="s">
        <v>855</v>
      </c>
      <c r="E814" s="56" t="s">
        <v>616</v>
      </c>
      <c r="F814" s="55">
        <v>57074748.789999999</v>
      </c>
      <c r="G814" s="55">
        <v>57074748.789999999</v>
      </c>
      <c r="H814" s="55">
        <v>57074748.789999999</v>
      </c>
      <c r="I814" s="2"/>
    </row>
    <row r="815" spans="1:9" ht="38.25" outlineLevel="3" x14ac:dyDescent="0.25">
      <c r="A815" s="57" t="s">
        <v>734</v>
      </c>
      <c r="B815" s="56" t="s">
        <v>731</v>
      </c>
      <c r="C815" s="56" t="s">
        <v>851</v>
      </c>
      <c r="D815" s="56" t="s">
        <v>855</v>
      </c>
      <c r="E815" s="56" t="s">
        <v>733</v>
      </c>
      <c r="F815" s="55">
        <v>57074748.789999999</v>
      </c>
      <c r="G815" s="55">
        <v>57074748.789999999</v>
      </c>
      <c r="H815" s="55">
        <v>57074748.789999999</v>
      </c>
      <c r="I815" s="2"/>
    </row>
    <row r="816" spans="1:9" ht="63.75" outlineLevel="4" x14ac:dyDescent="0.25">
      <c r="A816" s="57" t="s">
        <v>793</v>
      </c>
      <c r="B816" s="56" t="s">
        <v>731</v>
      </c>
      <c r="C816" s="56" t="s">
        <v>851</v>
      </c>
      <c r="D816" s="56" t="s">
        <v>855</v>
      </c>
      <c r="E816" s="56" t="s">
        <v>791</v>
      </c>
      <c r="F816" s="55">
        <v>57074748.789999999</v>
      </c>
      <c r="G816" s="55">
        <v>57074748.789999999</v>
      </c>
      <c r="H816" s="55">
        <v>57074748.789999999</v>
      </c>
      <c r="I816" s="2"/>
    </row>
    <row r="817" spans="1:9" ht="51" outlineLevel="2" x14ac:dyDescent="0.25">
      <c r="A817" s="57" t="s">
        <v>854</v>
      </c>
      <c r="B817" s="56" t="s">
        <v>731</v>
      </c>
      <c r="C817" s="56" t="s">
        <v>851</v>
      </c>
      <c r="D817" s="56" t="s">
        <v>853</v>
      </c>
      <c r="E817" s="56" t="s">
        <v>616</v>
      </c>
      <c r="F817" s="55">
        <v>279737.59999999998</v>
      </c>
      <c r="G817" s="55">
        <v>279737.59999999998</v>
      </c>
      <c r="H817" s="55">
        <v>279737.59999999998</v>
      </c>
      <c r="I817" s="2"/>
    </row>
    <row r="818" spans="1:9" ht="38.25" outlineLevel="3" x14ac:dyDescent="0.25">
      <c r="A818" s="57" t="s">
        <v>734</v>
      </c>
      <c r="B818" s="56" t="s">
        <v>731</v>
      </c>
      <c r="C818" s="56" t="s">
        <v>851</v>
      </c>
      <c r="D818" s="56" t="s">
        <v>853</v>
      </c>
      <c r="E818" s="56" t="s">
        <v>733</v>
      </c>
      <c r="F818" s="55">
        <v>279737.59999999998</v>
      </c>
      <c r="G818" s="55">
        <v>279737.59999999998</v>
      </c>
      <c r="H818" s="55">
        <v>279737.59999999998</v>
      </c>
      <c r="I818" s="2"/>
    </row>
    <row r="819" spans="1:9" ht="25.5" outlineLevel="4" x14ac:dyDescent="0.25">
      <c r="A819" s="57" t="s">
        <v>787</v>
      </c>
      <c r="B819" s="56" t="s">
        <v>731</v>
      </c>
      <c r="C819" s="56" t="s">
        <v>851</v>
      </c>
      <c r="D819" s="56" t="s">
        <v>853</v>
      </c>
      <c r="E819" s="56" t="s">
        <v>784</v>
      </c>
      <c r="F819" s="55">
        <v>279737.59999999998</v>
      </c>
      <c r="G819" s="55">
        <v>279737.59999999998</v>
      </c>
      <c r="H819" s="55">
        <v>279737.59999999998</v>
      </c>
      <c r="I819" s="2"/>
    </row>
    <row r="820" spans="1:9" ht="76.5" outlineLevel="2" x14ac:dyDescent="0.25">
      <c r="A820" s="57" t="s">
        <v>852</v>
      </c>
      <c r="B820" s="56" t="s">
        <v>731</v>
      </c>
      <c r="C820" s="56" t="s">
        <v>851</v>
      </c>
      <c r="D820" s="56" t="s">
        <v>850</v>
      </c>
      <c r="E820" s="56" t="s">
        <v>616</v>
      </c>
      <c r="F820" s="55">
        <v>166010.94</v>
      </c>
      <c r="G820" s="55">
        <v>166010.94</v>
      </c>
      <c r="H820" s="55">
        <v>166010.94</v>
      </c>
      <c r="I820" s="2"/>
    </row>
    <row r="821" spans="1:9" ht="38.25" outlineLevel="3" x14ac:dyDescent="0.25">
      <c r="A821" s="57" t="s">
        <v>734</v>
      </c>
      <c r="B821" s="56" t="s">
        <v>731</v>
      </c>
      <c r="C821" s="56" t="s">
        <v>851</v>
      </c>
      <c r="D821" s="56" t="s">
        <v>850</v>
      </c>
      <c r="E821" s="56" t="s">
        <v>733</v>
      </c>
      <c r="F821" s="55">
        <v>166010.94</v>
      </c>
      <c r="G821" s="55">
        <v>166010.94</v>
      </c>
      <c r="H821" s="55">
        <v>166010.94</v>
      </c>
      <c r="I821" s="2"/>
    </row>
    <row r="822" spans="1:9" ht="25.5" outlineLevel="4" x14ac:dyDescent="0.25">
      <c r="A822" s="57" t="s">
        <v>787</v>
      </c>
      <c r="B822" s="56" t="s">
        <v>731</v>
      </c>
      <c r="C822" s="56" t="s">
        <v>851</v>
      </c>
      <c r="D822" s="56" t="s">
        <v>850</v>
      </c>
      <c r="E822" s="56" t="s">
        <v>784</v>
      </c>
      <c r="F822" s="55">
        <v>166010.94</v>
      </c>
      <c r="G822" s="55">
        <v>166010.94</v>
      </c>
      <c r="H822" s="55">
        <v>166010.94</v>
      </c>
      <c r="I822" s="2"/>
    </row>
    <row r="823" spans="1:9" outlineLevel="1" x14ac:dyDescent="0.25">
      <c r="A823" s="57" t="s">
        <v>849</v>
      </c>
      <c r="B823" s="56" t="s">
        <v>731</v>
      </c>
      <c r="C823" s="56" t="s">
        <v>843</v>
      </c>
      <c r="D823" s="56" t="s">
        <v>630</v>
      </c>
      <c r="E823" s="56" t="s">
        <v>616</v>
      </c>
      <c r="F823" s="55">
        <v>640171.05000000005</v>
      </c>
      <c r="G823" s="55">
        <v>640171.05000000005</v>
      </c>
      <c r="H823" s="55">
        <v>618136</v>
      </c>
      <c r="I823" s="2"/>
    </row>
    <row r="824" spans="1:9" ht="76.5" outlineLevel="2" x14ac:dyDescent="0.25">
      <c r="A824" s="57" t="s">
        <v>848</v>
      </c>
      <c r="B824" s="56" t="s">
        <v>731</v>
      </c>
      <c r="C824" s="56" t="s">
        <v>843</v>
      </c>
      <c r="D824" s="56" t="s">
        <v>847</v>
      </c>
      <c r="E824" s="56" t="s">
        <v>616</v>
      </c>
      <c r="F824" s="55">
        <v>401789</v>
      </c>
      <c r="G824" s="55">
        <v>401789</v>
      </c>
      <c r="H824" s="55">
        <v>401789</v>
      </c>
      <c r="I824" s="2"/>
    </row>
    <row r="825" spans="1:9" ht="38.25" outlineLevel="3" x14ac:dyDescent="0.25">
      <c r="A825" s="57" t="s">
        <v>734</v>
      </c>
      <c r="B825" s="56" t="s">
        <v>731</v>
      </c>
      <c r="C825" s="56" t="s">
        <v>843</v>
      </c>
      <c r="D825" s="56" t="s">
        <v>847</v>
      </c>
      <c r="E825" s="56" t="s">
        <v>733</v>
      </c>
      <c r="F825" s="55">
        <v>401789</v>
      </c>
      <c r="G825" s="55">
        <v>401789</v>
      </c>
      <c r="H825" s="55">
        <v>401789</v>
      </c>
      <c r="I825" s="2"/>
    </row>
    <row r="826" spans="1:9" ht="25.5" outlineLevel="4" x14ac:dyDescent="0.25">
      <c r="A826" s="57" t="s">
        <v>732</v>
      </c>
      <c r="B826" s="56" t="s">
        <v>731</v>
      </c>
      <c r="C826" s="56" t="s">
        <v>843</v>
      </c>
      <c r="D826" s="56" t="s">
        <v>847</v>
      </c>
      <c r="E826" s="56" t="s">
        <v>728</v>
      </c>
      <c r="F826" s="55">
        <v>401789</v>
      </c>
      <c r="G826" s="55">
        <v>401789</v>
      </c>
      <c r="H826" s="55">
        <v>401789</v>
      </c>
      <c r="I826" s="2"/>
    </row>
    <row r="827" spans="1:9" ht="76.5" outlineLevel="2" x14ac:dyDescent="0.25">
      <c r="A827" s="57" t="s">
        <v>846</v>
      </c>
      <c r="B827" s="56" t="s">
        <v>731</v>
      </c>
      <c r="C827" s="56" t="s">
        <v>843</v>
      </c>
      <c r="D827" s="56" t="s">
        <v>845</v>
      </c>
      <c r="E827" s="56" t="s">
        <v>616</v>
      </c>
      <c r="F827" s="55">
        <v>216347</v>
      </c>
      <c r="G827" s="55">
        <v>216347</v>
      </c>
      <c r="H827" s="55">
        <v>216347</v>
      </c>
      <c r="I827" s="2"/>
    </row>
    <row r="828" spans="1:9" ht="38.25" outlineLevel="3" x14ac:dyDescent="0.25">
      <c r="A828" s="57" t="s">
        <v>734</v>
      </c>
      <c r="B828" s="56" t="s">
        <v>731</v>
      </c>
      <c r="C828" s="56" t="s">
        <v>843</v>
      </c>
      <c r="D828" s="56" t="s">
        <v>845</v>
      </c>
      <c r="E828" s="56" t="s">
        <v>733</v>
      </c>
      <c r="F828" s="55">
        <v>216347</v>
      </c>
      <c r="G828" s="55">
        <v>216347</v>
      </c>
      <c r="H828" s="55">
        <v>216347</v>
      </c>
      <c r="I828" s="2"/>
    </row>
    <row r="829" spans="1:9" ht="25.5" outlineLevel="4" x14ac:dyDescent="0.25">
      <c r="A829" s="57" t="s">
        <v>732</v>
      </c>
      <c r="B829" s="56" t="s">
        <v>731</v>
      </c>
      <c r="C829" s="56" t="s">
        <v>843</v>
      </c>
      <c r="D829" s="56" t="s">
        <v>845</v>
      </c>
      <c r="E829" s="56" t="s">
        <v>728</v>
      </c>
      <c r="F829" s="55">
        <v>216347</v>
      </c>
      <c r="G829" s="55">
        <v>216347</v>
      </c>
      <c r="H829" s="55">
        <v>216347</v>
      </c>
      <c r="I829" s="2"/>
    </row>
    <row r="830" spans="1:9" ht="38.25" outlineLevel="2" x14ac:dyDescent="0.25">
      <c r="A830" s="57" t="s">
        <v>844</v>
      </c>
      <c r="B830" s="56" t="s">
        <v>731</v>
      </c>
      <c r="C830" s="56" t="s">
        <v>843</v>
      </c>
      <c r="D830" s="56" t="s">
        <v>842</v>
      </c>
      <c r="E830" s="56" t="s">
        <v>616</v>
      </c>
      <c r="F830" s="55">
        <v>22035.05</v>
      </c>
      <c r="G830" s="55">
        <v>22035.05</v>
      </c>
      <c r="H830" s="55">
        <v>0</v>
      </c>
      <c r="I830" s="2"/>
    </row>
    <row r="831" spans="1:9" ht="38.25" outlineLevel="3" x14ac:dyDescent="0.25">
      <c r="A831" s="57" t="s">
        <v>734</v>
      </c>
      <c r="B831" s="56" t="s">
        <v>731</v>
      </c>
      <c r="C831" s="56" t="s">
        <v>843</v>
      </c>
      <c r="D831" s="56" t="s">
        <v>842</v>
      </c>
      <c r="E831" s="56" t="s">
        <v>733</v>
      </c>
      <c r="F831" s="55">
        <v>22035.05</v>
      </c>
      <c r="G831" s="55">
        <v>22035.05</v>
      </c>
      <c r="H831" s="55">
        <v>0</v>
      </c>
      <c r="I831" s="2"/>
    </row>
    <row r="832" spans="1:9" ht="25.5" outlineLevel="4" x14ac:dyDescent="0.25">
      <c r="A832" s="57" t="s">
        <v>732</v>
      </c>
      <c r="B832" s="56" t="s">
        <v>731</v>
      </c>
      <c r="C832" s="56" t="s">
        <v>843</v>
      </c>
      <c r="D832" s="56" t="s">
        <v>842</v>
      </c>
      <c r="E832" s="56" t="s">
        <v>728</v>
      </c>
      <c r="F832" s="55">
        <v>22035.05</v>
      </c>
      <c r="G832" s="55">
        <v>22035.05</v>
      </c>
      <c r="H832" s="55">
        <v>0</v>
      </c>
      <c r="I832" s="2"/>
    </row>
    <row r="833" spans="1:9" outlineLevel="1" x14ac:dyDescent="0.25">
      <c r="A833" s="57" t="s">
        <v>841</v>
      </c>
      <c r="B833" s="56" t="s">
        <v>731</v>
      </c>
      <c r="C833" s="56" t="s">
        <v>824</v>
      </c>
      <c r="D833" s="56" t="s">
        <v>630</v>
      </c>
      <c r="E833" s="56" t="s">
        <v>616</v>
      </c>
      <c r="F833" s="55">
        <v>19514686.66</v>
      </c>
      <c r="G833" s="55">
        <v>19514686.66</v>
      </c>
      <c r="H833" s="55">
        <v>18724191.34</v>
      </c>
      <c r="I833" s="2"/>
    </row>
    <row r="834" spans="1:9" ht="25.5" outlineLevel="2" x14ac:dyDescent="0.25">
      <c r="A834" s="57" t="s">
        <v>840</v>
      </c>
      <c r="B834" s="56" t="s">
        <v>731</v>
      </c>
      <c r="C834" s="56" t="s">
        <v>824</v>
      </c>
      <c r="D834" s="56" t="s">
        <v>839</v>
      </c>
      <c r="E834" s="56" t="s">
        <v>616</v>
      </c>
      <c r="F834" s="55">
        <v>3312053</v>
      </c>
      <c r="G834" s="55">
        <v>3312053</v>
      </c>
      <c r="H834" s="55">
        <v>2965152.76</v>
      </c>
      <c r="I834" s="2"/>
    </row>
    <row r="835" spans="1:9" ht="38.25" outlineLevel="3" x14ac:dyDescent="0.25">
      <c r="A835" s="57" t="s">
        <v>734</v>
      </c>
      <c r="B835" s="56" t="s">
        <v>731</v>
      </c>
      <c r="C835" s="56" t="s">
        <v>824</v>
      </c>
      <c r="D835" s="56" t="s">
        <v>839</v>
      </c>
      <c r="E835" s="56" t="s">
        <v>733</v>
      </c>
      <c r="F835" s="55">
        <v>3312053</v>
      </c>
      <c r="G835" s="55">
        <v>3312053</v>
      </c>
      <c r="H835" s="55">
        <v>2965152.76</v>
      </c>
      <c r="I835" s="2"/>
    </row>
    <row r="836" spans="1:9" ht="25.5" outlineLevel="4" x14ac:dyDescent="0.25">
      <c r="A836" s="57" t="s">
        <v>787</v>
      </c>
      <c r="B836" s="56" t="s">
        <v>731</v>
      </c>
      <c r="C836" s="56" t="s">
        <v>824</v>
      </c>
      <c r="D836" s="56" t="s">
        <v>839</v>
      </c>
      <c r="E836" s="56" t="s">
        <v>784</v>
      </c>
      <c r="F836" s="55">
        <v>2950738</v>
      </c>
      <c r="G836" s="55">
        <v>2950738</v>
      </c>
      <c r="H836" s="55">
        <v>2621179.88</v>
      </c>
      <c r="I836" s="2"/>
    </row>
    <row r="837" spans="1:9" ht="25.5" outlineLevel="4" x14ac:dyDescent="0.25">
      <c r="A837" s="57" t="s">
        <v>732</v>
      </c>
      <c r="B837" s="56" t="s">
        <v>731</v>
      </c>
      <c r="C837" s="56" t="s">
        <v>824</v>
      </c>
      <c r="D837" s="56" t="s">
        <v>839</v>
      </c>
      <c r="E837" s="56" t="s">
        <v>728</v>
      </c>
      <c r="F837" s="55">
        <v>361315</v>
      </c>
      <c r="G837" s="55">
        <v>361315</v>
      </c>
      <c r="H837" s="55">
        <v>343972.88</v>
      </c>
      <c r="I837" s="2"/>
    </row>
    <row r="838" spans="1:9" ht="38.25" outlineLevel="2" x14ac:dyDescent="0.25">
      <c r="A838" s="57" t="s">
        <v>838</v>
      </c>
      <c r="B838" s="56" t="s">
        <v>731</v>
      </c>
      <c r="C838" s="56" t="s">
        <v>824</v>
      </c>
      <c r="D838" s="56" t="s">
        <v>837</v>
      </c>
      <c r="E838" s="56" t="s">
        <v>616</v>
      </c>
      <c r="F838" s="55">
        <v>100000</v>
      </c>
      <c r="G838" s="55">
        <v>100000</v>
      </c>
      <c r="H838" s="55">
        <v>91980</v>
      </c>
      <c r="I838" s="2"/>
    </row>
    <row r="839" spans="1:9" ht="38.25" outlineLevel="3" x14ac:dyDescent="0.25">
      <c r="A839" s="57" t="s">
        <v>643</v>
      </c>
      <c r="B839" s="56" t="s">
        <v>731</v>
      </c>
      <c r="C839" s="56" t="s">
        <v>824</v>
      </c>
      <c r="D839" s="56" t="s">
        <v>837</v>
      </c>
      <c r="E839" s="56" t="s">
        <v>642</v>
      </c>
      <c r="F839" s="55">
        <v>100000</v>
      </c>
      <c r="G839" s="55">
        <v>100000</v>
      </c>
      <c r="H839" s="55">
        <v>91980</v>
      </c>
      <c r="I839" s="2"/>
    </row>
    <row r="840" spans="1:9" outlineLevel="4" x14ac:dyDescent="0.25">
      <c r="A840" s="57" t="s">
        <v>641</v>
      </c>
      <c r="B840" s="56" t="s">
        <v>731</v>
      </c>
      <c r="C840" s="56" t="s">
        <v>824</v>
      </c>
      <c r="D840" s="56" t="s">
        <v>837</v>
      </c>
      <c r="E840" s="56" t="s">
        <v>638</v>
      </c>
      <c r="F840" s="55">
        <v>100000</v>
      </c>
      <c r="G840" s="55">
        <v>100000</v>
      </c>
      <c r="H840" s="55">
        <v>91980</v>
      </c>
      <c r="I840" s="2"/>
    </row>
    <row r="841" spans="1:9" ht="25.5" outlineLevel="2" x14ac:dyDescent="0.25">
      <c r="A841" s="57" t="s">
        <v>836</v>
      </c>
      <c r="B841" s="56" t="s">
        <v>731</v>
      </c>
      <c r="C841" s="56" t="s">
        <v>824</v>
      </c>
      <c r="D841" s="56" t="s">
        <v>835</v>
      </c>
      <c r="E841" s="56" t="s">
        <v>616</v>
      </c>
      <c r="F841" s="55">
        <v>390821.28</v>
      </c>
      <c r="G841" s="55">
        <v>390821.28</v>
      </c>
      <c r="H841" s="55">
        <v>390821.28</v>
      </c>
      <c r="I841" s="2"/>
    </row>
    <row r="842" spans="1:9" ht="38.25" outlineLevel="3" x14ac:dyDescent="0.25">
      <c r="A842" s="57" t="s">
        <v>643</v>
      </c>
      <c r="B842" s="56" t="s">
        <v>731</v>
      </c>
      <c r="C842" s="56" t="s">
        <v>824</v>
      </c>
      <c r="D842" s="56" t="s">
        <v>835</v>
      </c>
      <c r="E842" s="56" t="s">
        <v>642</v>
      </c>
      <c r="F842" s="55">
        <v>390821.28</v>
      </c>
      <c r="G842" s="55">
        <v>390821.28</v>
      </c>
      <c r="H842" s="55">
        <v>390821.28</v>
      </c>
      <c r="I842" s="2"/>
    </row>
    <row r="843" spans="1:9" outlineLevel="4" x14ac:dyDescent="0.25">
      <c r="A843" s="57" t="s">
        <v>641</v>
      </c>
      <c r="B843" s="56" t="s">
        <v>731</v>
      </c>
      <c r="C843" s="56" t="s">
        <v>824</v>
      </c>
      <c r="D843" s="56" t="s">
        <v>835</v>
      </c>
      <c r="E843" s="56" t="s">
        <v>638</v>
      </c>
      <c r="F843" s="55">
        <v>390821.28</v>
      </c>
      <c r="G843" s="55">
        <v>390821.28</v>
      </c>
      <c r="H843" s="55">
        <v>390821.28</v>
      </c>
      <c r="I843" s="2"/>
    </row>
    <row r="844" spans="1:9" ht="38.25" outlineLevel="3" x14ac:dyDescent="0.25">
      <c r="A844" s="57" t="s">
        <v>734</v>
      </c>
      <c r="B844" s="56" t="s">
        <v>731</v>
      </c>
      <c r="C844" s="56" t="s">
        <v>824</v>
      </c>
      <c r="D844" s="56" t="s">
        <v>835</v>
      </c>
      <c r="E844" s="56" t="s">
        <v>733</v>
      </c>
      <c r="F844" s="55">
        <v>0</v>
      </c>
      <c r="G844" s="55">
        <v>0</v>
      </c>
      <c r="H844" s="55">
        <v>0</v>
      </c>
      <c r="I844" s="2"/>
    </row>
    <row r="845" spans="1:9" ht="25.5" outlineLevel="4" x14ac:dyDescent="0.25">
      <c r="A845" s="57" t="s">
        <v>732</v>
      </c>
      <c r="B845" s="56" t="s">
        <v>731</v>
      </c>
      <c r="C845" s="56" t="s">
        <v>824</v>
      </c>
      <c r="D845" s="56" t="s">
        <v>835</v>
      </c>
      <c r="E845" s="56" t="s">
        <v>728</v>
      </c>
      <c r="F845" s="55">
        <v>0</v>
      </c>
      <c r="G845" s="55">
        <v>0</v>
      </c>
      <c r="H845" s="55">
        <v>0</v>
      </c>
      <c r="I845" s="2"/>
    </row>
    <row r="846" spans="1:9" ht="38.25" outlineLevel="2" x14ac:dyDescent="0.25">
      <c r="A846" s="57" t="s">
        <v>834</v>
      </c>
      <c r="B846" s="56" t="s">
        <v>731</v>
      </c>
      <c r="C846" s="56" t="s">
        <v>824</v>
      </c>
      <c r="D846" s="56" t="s">
        <v>833</v>
      </c>
      <c r="E846" s="56" t="s">
        <v>616</v>
      </c>
      <c r="F846" s="55">
        <v>3121800</v>
      </c>
      <c r="G846" s="55">
        <v>3121800</v>
      </c>
      <c r="H846" s="55">
        <v>2955401.45</v>
      </c>
      <c r="I846" s="2"/>
    </row>
    <row r="847" spans="1:9" ht="38.25" outlineLevel="3" x14ac:dyDescent="0.25">
      <c r="A847" s="57" t="s">
        <v>734</v>
      </c>
      <c r="B847" s="56" t="s">
        <v>731</v>
      </c>
      <c r="C847" s="56" t="s">
        <v>824</v>
      </c>
      <c r="D847" s="56" t="s">
        <v>833</v>
      </c>
      <c r="E847" s="56" t="s">
        <v>733</v>
      </c>
      <c r="F847" s="55">
        <v>3121800</v>
      </c>
      <c r="G847" s="55">
        <v>3121800</v>
      </c>
      <c r="H847" s="55">
        <v>2955401.45</v>
      </c>
      <c r="I847" s="2"/>
    </row>
    <row r="848" spans="1:9" ht="25.5" outlineLevel="4" x14ac:dyDescent="0.25">
      <c r="A848" s="57" t="s">
        <v>787</v>
      </c>
      <c r="B848" s="56" t="s">
        <v>731</v>
      </c>
      <c r="C848" s="56" t="s">
        <v>824</v>
      </c>
      <c r="D848" s="56" t="s">
        <v>833</v>
      </c>
      <c r="E848" s="56" t="s">
        <v>784</v>
      </c>
      <c r="F848" s="55">
        <v>1140093.5</v>
      </c>
      <c r="G848" s="55">
        <v>1140093.5</v>
      </c>
      <c r="H848" s="55">
        <v>973694.95</v>
      </c>
      <c r="I848" s="2"/>
    </row>
    <row r="849" spans="1:9" ht="25.5" outlineLevel="4" x14ac:dyDescent="0.25">
      <c r="A849" s="57" t="s">
        <v>732</v>
      </c>
      <c r="B849" s="56" t="s">
        <v>731</v>
      </c>
      <c r="C849" s="56" t="s">
        <v>824</v>
      </c>
      <c r="D849" s="56" t="s">
        <v>833</v>
      </c>
      <c r="E849" s="56" t="s">
        <v>728</v>
      </c>
      <c r="F849" s="55">
        <v>1981706.5</v>
      </c>
      <c r="G849" s="55">
        <v>1981706.5</v>
      </c>
      <c r="H849" s="55">
        <v>1981706.5</v>
      </c>
      <c r="I849" s="2"/>
    </row>
    <row r="850" spans="1:9" ht="51" outlineLevel="2" x14ac:dyDescent="0.25">
      <c r="A850" s="57" t="s">
        <v>832</v>
      </c>
      <c r="B850" s="56" t="s">
        <v>731</v>
      </c>
      <c r="C850" s="56" t="s">
        <v>824</v>
      </c>
      <c r="D850" s="56" t="s">
        <v>831</v>
      </c>
      <c r="E850" s="56" t="s">
        <v>616</v>
      </c>
      <c r="F850" s="55">
        <v>2862956.31</v>
      </c>
      <c r="G850" s="55">
        <v>2862956.31</v>
      </c>
      <c r="H850" s="55">
        <v>2792084.26</v>
      </c>
      <c r="I850" s="2"/>
    </row>
    <row r="851" spans="1:9" ht="38.25" outlineLevel="3" x14ac:dyDescent="0.25">
      <c r="A851" s="57" t="s">
        <v>734</v>
      </c>
      <c r="B851" s="56" t="s">
        <v>731</v>
      </c>
      <c r="C851" s="56" t="s">
        <v>824</v>
      </c>
      <c r="D851" s="56" t="s">
        <v>831</v>
      </c>
      <c r="E851" s="56" t="s">
        <v>733</v>
      </c>
      <c r="F851" s="55">
        <v>2862956.31</v>
      </c>
      <c r="G851" s="55">
        <v>2862956.31</v>
      </c>
      <c r="H851" s="55">
        <v>2792084.26</v>
      </c>
      <c r="I851" s="2"/>
    </row>
    <row r="852" spans="1:9" ht="25.5" outlineLevel="4" x14ac:dyDescent="0.25">
      <c r="A852" s="57" t="s">
        <v>787</v>
      </c>
      <c r="B852" s="56" t="s">
        <v>731</v>
      </c>
      <c r="C852" s="56" t="s">
        <v>824</v>
      </c>
      <c r="D852" s="56" t="s">
        <v>831</v>
      </c>
      <c r="E852" s="56" t="s">
        <v>784</v>
      </c>
      <c r="F852" s="55">
        <v>1759260.5</v>
      </c>
      <c r="G852" s="55">
        <v>1759260.5</v>
      </c>
      <c r="H852" s="55">
        <v>1688388.45</v>
      </c>
      <c r="I852" s="2"/>
    </row>
    <row r="853" spans="1:9" ht="25.5" outlineLevel="4" x14ac:dyDescent="0.25">
      <c r="A853" s="57" t="s">
        <v>732</v>
      </c>
      <c r="B853" s="56" t="s">
        <v>731</v>
      </c>
      <c r="C853" s="56" t="s">
        <v>824</v>
      </c>
      <c r="D853" s="56" t="s">
        <v>831</v>
      </c>
      <c r="E853" s="56" t="s">
        <v>728</v>
      </c>
      <c r="F853" s="55">
        <v>1103695.81</v>
      </c>
      <c r="G853" s="55">
        <v>1103695.81</v>
      </c>
      <c r="H853" s="55">
        <v>1103695.81</v>
      </c>
      <c r="I853" s="2"/>
    </row>
    <row r="854" spans="1:9" ht="63.75" outlineLevel="2" x14ac:dyDescent="0.25">
      <c r="A854" s="57" t="s">
        <v>747</v>
      </c>
      <c r="B854" s="56" t="s">
        <v>731</v>
      </c>
      <c r="C854" s="56" t="s">
        <v>824</v>
      </c>
      <c r="D854" s="56" t="s">
        <v>830</v>
      </c>
      <c r="E854" s="56" t="s">
        <v>616</v>
      </c>
      <c r="F854" s="55">
        <v>203513.43</v>
      </c>
      <c r="G854" s="55">
        <v>203513.43</v>
      </c>
      <c r="H854" s="55">
        <v>203513.43</v>
      </c>
      <c r="I854" s="2"/>
    </row>
    <row r="855" spans="1:9" ht="38.25" outlineLevel="3" x14ac:dyDescent="0.25">
      <c r="A855" s="57" t="s">
        <v>734</v>
      </c>
      <c r="B855" s="56" t="s">
        <v>731</v>
      </c>
      <c r="C855" s="56" t="s">
        <v>824</v>
      </c>
      <c r="D855" s="56" t="s">
        <v>830</v>
      </c>
      <c r="E855" s="56" t="s">
        <v>733</v>
      </c>
      <c r="F855" s="55">
        <v>203513.43</v>
      </c>
      <c r="G855" s="55">
        <v>203513.43</v>
      </c>
      <c r="H855" s="55">
        <v>203513.43</v>
      </c>
      <c r="I855" s="2"/>
    </row>
    <row r="856" spans="1:9" ht="25.5" outlineLevel="4" x14ac:dyDescent="0.25">
      <c r="A856" s="57" t="s">
        <v>732</v>
      </c>
      <c r="B856" s="56" t="s">
        <v>731</v>
      </c>
      <c r="C856" s="56" t="s">
        <v>824</v>
      </c>
      <c r="D856" s="56" t="s">
        <v>830</v>
      </c>
      <c r="E856" s="56" t="s">
        <v>728</v>
      </c>
      <c r="F856" s="55">
        <v>203513.43</v>
      </c>
      <c r="G856" s="55">
        <v>203513.43</v>
      </c>
      <c r="H856" s="55">
        <v>203513.43</v>
      </c>
      <c r="I856" s="2"/>
    </row>
    <row r="857" spans="1:9" ht="25.5" outlineLevel="2" x14ac:dyDescent="0.25">
      <c r="A857" s="57" t="s">
        <v>829</v>
      </c>
      <c r="B857" s="56" t="s">
        <v>731</v>
      </c>
      <c r="C857" s="56" t="s">
        <v>824</v>
      </c>
      <c r="D857" s="56" t="s">
        <v>828</v>
      </c>
      <c r="E857" s="56" t="s">
        <v>616</v>
      </c>
      <c r="F857" s="55">
        <v>7661183.9000000004</v>
      </c>
      <c r="G857" s="55">
        <v>7661183.9000000004</v>
      </c>
      <c r="H857" s="55">
        <v>7650481.2400000002</v>
      </c>
      <c r="I857" s="2"/>
    </row>
    <row r="858" spans="1:9" ht="38.25" outlineLevel="3" x14ac:dyDescent="0.25">
      <c r="A858" s="57" t="s">
        <v>734</v>
      </c>
      <c r="B858" s="56" t="s">
        <v>731</v>
      </c>
      <c r="C858" s="56" t="s">
        <v>824</v>
      </c>
      <c r="D858" s="56" t="s">
        <v>828</v>
      </c>
      <c r="E858" s="56" t="s">
        <v>733</v>
      </c>
      <c r="F858" s="55">
        <v>7661183.9000000004</v>
      </c>
      <c r="G858" s="55">
        <v>7661183.9000000004</v>
      </c>
      <c r="H858" s="55">
        <v>7650481.2400000002</v>
      </c>
      <c r="I858" s="2"/>
    </row>
    <row r="859" spans="1:9" ht="63.75" outlineLevel="4" x14ac:dyDescent="0.25">
      <c r="A859" s="57" t="s">
        <v>744</v>
      </c>
      <c r="B859" s="56" t="s">
        <v>731</v>
      </c>
      <c r="C859" s="56" t="s">
        <v>824</v>
      </c>
      <c r="D859" s="56" t="s">
        <v>828</v>
      </c>
      <c r="E859" s="56" t="s">
        <v>743</v>
      </c>
      <c r="F859" s="55">
        <v>7661183.9000000004</v>
      </c>
      <c r="G859" s="55">
        <v>7661183.9000000004</v>
      </c>
      <c r="H859" s="55">
        <v>7650481.2400000002</v>
      </c>
      <c r="I859" s="2"/>
    </row>
    <row r="860" spans="1:9" ht="25.5" outlineLevel="2" x14ac:dyDescent="0.25">
      <c r="A860" s="57" t="s">
        <v>827</v>
      </c>
      <c r="B860" s="56" t="s">
        <v>731</v>
      </c>
      <c r="C860" s="56" t="s">
        <v>824</v>
      </c>
      <c r="D860" s="56" t="s">
        <v>826</v>
      </c>
      <c r="E860" s="56" t="s">
        <v>616</v>
      </c>
      <c r="F860" s="55">
        <v>150000</v>
      </c>
      <c r="G860" s="55">
        <v>150000</v>
      </c>
      <c r="H860" s="55">
        <v>93895.47</v>
      </c>
      <c r="I860" s="2"/>
    </row>
    <row r="861" spans="1:9" ht="38.25" outlineLevel="3" x14ac:dyDescent="0.25">
      <c r="A861" s="57" t="s">
        <v>643</v>
      </c>
      <c r="B861" s="56" t="s">
        <v>731</v>
      </c>
      <c r="C861" s="56" t="s">
        <v>824</v>
      </c>
      <c r="D861" s="56" t="s">
        <v>826</v>
      </c>
      <c r="E861" s="56" t="s">
        <v>642</v>
      </c>
      <c r="F861" s="55">
        <v>150000</v>
      </c>
      <c r="G861" s="55">
        <v>150000</v>
      </c>
      <c r="H861" s="55">
        <v>93895.47</v>
      </c>
      <c r="I861" s="2"/>
    </row>
    <row r="862" spans="1:9" outlineLevel="4" x14ac:dyDescent="0.25">
      <c r="A862" s="57" t="s">
        <v>641</v>
      </c>
      <c r="B862" s="56" t="s">
        <v>731</v>
      </c>
      <c r="C862" s="56" t="s">
        <v>824</v>
      </c>
      <c r="D862" s="56" t="s">
        <v>826</v>
      </c>
      <c r="E862" s="56" t="s">
        <v>638</v>
      </c>
      <c r="F862" s="55">
        <v>150000</v>
      </c>
      <c r="G862" s="55">
        <v>150000</v>
      </c>
      <c r="H862" s="55">
        <v>93895.47</v>
      </c>
      <c r="I862" s="2"/>
    </row>
    <row r="863" spans="1:9" ht="51" outlineLevel="2" x14ac:dyDescent="0.25">
      <c r="A863" s="57" t="s">
        <v>825</v>
      </c>
      <c r="B863" s="56" t="s">
        <v>731</v>
      </c>
      <c r="C863" s="56" t="s">
        <v>824</v>
      </c>
      <c r="D863" s="56" t="s">
        <v>823</v>
      </c>
      <c r="E863" s="56" t="s">
        <v>616</v>
      </c>
      <c r="F863" s="55">
        <v>1712358.74</v>
      </c>
      <c r="G863" s="55">
        <v>1712358.74</v>
      </c>
      <c r="H863" s="55">
        <v>1580861.45</v>
      </c>
      <c r="I863" s="2"/>
    </row>
    <row r="864" spans="1:9" ht="38.25" outlineLevel="3" x14ac:dyDescent="0.25">
      <c r="A864" s="57" t="s">
        <v>734</v>
      </c>
      <c r="B864" s="56" t="s">
        <v>731</v>
      </c>
      <c r="C864" s="56" t="s">
        <v>824</v>
      </c>
      <c r="D864" s="56" t="s">
        <v>823</v>
      </c>
      <c r="E864" s="56" t="s">
        <v>733</v>
      </c>
      <c r="F864" s="55">
        <v>1712358.74</v>
      </c>
      <c r="G864" s="55">
        <v>1712358.74</v>
      </c>
      <c r="H864" s="55">
        <v>1580861.45</v>
      </c>
      <c r="I864" s="2"/>
    </row>
    <row r="865" spans="1:9" ht="25.5" outlineLevel="4" x14ac:dyDescent="0.25">
      <c r="A865" s="57" t="s">
        <v>732</v>
      </c>
      <c r="B865" s="56" t="s">
        <v>731</v>
      </c>
      <c r="C865" s="56" t="s">
        <v>824</v>
      </c>
      <c r="D865" s="56" t="s">
        <v>823</v>
      </c>
      <c r="E865" s="56" t="s">
        <v>728</v>
      </c>
      <c r="F865" s="55">
        <v>1712358.74</v>
      </c>
      <c r="G865" s="55">
        <v>1712358.74</v>
      </c>
      <c r="H865" s="55">
        <v>1580861.45</v>
      </c>
      <c r="I865" s="2"/>
    </row>
    <row r="866" spans="1:9" outlineLevel="1" x14ac:dyDescent="0.25">
      <c r="A866" s="57" t="s">
        <v>822</v>
      </c>
      <c r="B866" s="56" t="s">
        <v>731</v>
      </c>
      <c r="C866" s="56" t="s">
        <v>786</v>
      </c>
      <c r="D866" s="56" t="s">
        <v>630</v>
      </c>
      <c r="E866" s="56" t="s">
        <v>616</v>
      </c>
      <c r="F866" s="55">
        <v>185032281</v>
      </c>
      <c r="G866" s="55">
        <v>185032281</v>
      </c>
      <c r="H866" s="55">
        <v>184996552.41999999</v>
      </c>
      <c r="I866" s="2"/>
    </row>
    <row r="867" spans="1:9" ht="127.5" outlineLevel="2" x14ac:dyDescent="0.25">
      <c r="A867" s="57" t="s">
        <v>821</v>
      </c>
      <c r="B867" s="56" t="s">
        <v>731</v>
      </c>
      <c r="C867" s="56" t="s">
        <v>786</v>
      </c>
      <c r="D867" s="56" t="s">
        <v>819</v>
      </c>
      <c r="E867" s="56" t="s">
        <v>616</v>
      </c>
      <c r="F867" s="55">
        <v>2811044.7</v>
      </c>
      <c r="G867" s="55">
        <v>2811044.7</v>
      </c>
      <c r="H867" s="55">
        <v>2811044.7</v>
      </c>
      <c r="I867" s="2"/>
    </row>
    <row r="868" spans="1:9" ht="38.25" outlineLevel="3" x14ac:dyDescent="0.25">
      <c r="A868" s="57" t="s">
        <v>734</v>
      </c>
      <c r="B868" s="56" t="s">
        <v>731</v>
      </c>
      <c r="C868" s="56" t="s">
        <v>786</v>
      </c>
      <c r="D868" s="56" t="s">
        <v>819</v>
      </c>
      <c r="E868" s="56" t="s">
        <v>733</v>
      </c>
      <c r="F868" s="55">
        <v>2811044.7</v>
      </c>
      <c r="G868" s="55">
        <v>2811044.7</v>
      </c>
      <c r="H868" s="55">
        <v>2811044.7</v>
      </c>
      <c r="I868" s="2"/>
    </row>
    <row r="869" spans="1:9" ht="25.5" outlineLevel="4" x14ac:dyDescent="0.25">
      <c r="A869" s="57" t="s">
        <v>820</v>
      </c>
      <c r="B869" s="56" t="s">
        <v>731</v>
      </c>
      <c r="C869" s="56" t="s">
        <v>786</v>
      </c>
      <c r="D869" s="56" t="s">
        <v>819</v>
      </c>
      <c r="E869" s="56" t="s">
        <v>818</v>
      </c>
      <c r="F869" s="55">
        <v>2811044.7</v>
      </c>
      <c r="G869" s="55">
        <v>2811044.7</v>
      </c>
      <c r="H869" s="55">
        <v>2811044.7</v>
      </c>
      <c r="I869" s="2"/>
    </row>
    <row r="870" spans="1:9" ht="38.25" outlineLevel="2" x14ac:dyDescent="0.25">
      <c r="A870" s="57" t="s">
        <v>724</v>
      </c>
      <c r="B870" s="56" t="s">
        <v>731</v>
      </c>
      <c r="C870" s="56" t="s">
        <v>786</v>
      </c>
      <c r="D870" s="56" t="s">
        <v>723</v>
      </c>
      <c r="E870" s="56" t="s">
        <v>616</v>
      </c>
      <c r="F870" s="55">
        <v>953700</v>
      </c>
      <c r="G870" s="55">
        <v>953700</v>
      </c>
      <c r="H870" s="55">
        <v>953700</v>
      </c>
      <c r="I870" s="2"/>
    </row>
    <row r="871" spans="1:9" ht="38.25" outlineLevel="3" x14ac:dyDescent="0.25">
      <c r="A871" s="57" t="s">
        <v>734</v>
      </c>
      <c r="B871" s="56" t="s">
        <v>731</v>
      </c>
      <c r="C871" s="56" t="s">
        <v>786</v>
      </c>
      <c r="D871" s="56" t="s">
        <v>723</v>
      </c>
      <c r="E871" s="56" t="s">
        <v>733</v>
      </c>
      <c r="F871" s="55">
        <v>953700</v>
      </c>
      <c r="G871" s="55">
        <v>953700</v>
      </c>
      <c r="H871" s="55">
        <v>953700</v>
      </c>
      <c r="I871" s="2"/>
    </row>
    <row r="872" spans="1:9" ht="25.5" outlineLevel="4" x14ac:dyDescent="0.25">
      <c r="A872" s="57" t="s">
        <v>732</v>
      </c>
      <c r="B872" s="56" t="s">
        <v>731</v>
      </c>
      <c r="C872" s="56" t="s">
        <v>786</v>
      </c>
      <c r="D872" s="56" t="s">
        <v>723</v>
      </c>
      <c r="E872" s="56" t="s">
        <v>728</v>
      </c>
      <c r="F872" s="55">
        <v>953700</v>
      </c>
      <c r="G872" s="55">
        <v>953700</v>
      </c>
      <c r="H872" s="55">
        <v>953700</v>
      </c>
      <c r="I872" s="2"/>
    </row>
    <row r="873" spans="1:9" ht="63.75" outlineLevel="2" x14ac:dyDescent="0.25">
      <c r="A873" s="57" t="s">
        <v>747</v>
      </c>
      <c r="B873" s="56" t="s">
        <v>731</v>
      </c>
      <c r="C873" s="56" t="s">
        <v>786</v>
      </c>
      <c r="D873" s="56" t="s">
        <v>817</v>
      </c>
      <c r="E873" s="56" t="s">
        <v>616</v>
      </c>
      <c r="F873" s="55">
        <v>1093700</v>
      </c>
      <c r="G873" s="55">
        <v>1093700</v>
      </c>
      <c r="H873" s="55">
        <v>1058462.55</v>
      </c>
      <c r="I873" s="2"/>
    </row>
    <row r="874" spans="1:9" ht="38.25" outlineLevel="3" x14ac:dyDescent="0.25">
      <c r="A874" s="57" t="s">
        <v>734</v>
      </c>
      <c r="B874" s="56" t="s">
        <v>731</v>
      </c>
      <c r="C874" s="56" t="s">
        <v>786</v>
      </c>
      <c r="D874" s="56" t="s">
        <v>817</v>
      </c>
      <c r="E874" s="56" t="s">
        <v>733</v>
      </c>
      <c r="F874" s="55">
        <v>1093700</v>
      </c>
      <c r="G874" s="55">
        <v>1093700</v>
      </c>
      <c r="H874" s="55">
        <v>1058462.55</v>
      </c>
      <c r="I874" s="2"/>
    </row>
    <row r="875" spans="1:9" ht="25.5" outlineLevel="4" x14ac:dyDescent="0.25">
      <c r="A875" s="57" t="s">
        <v>732</v>
      </c>
      <c r="B875" s="56" t="s">
        <v>731</v>
      </c>
      <c r="C875" s="56" t="s">
        <v>786</v>
      </c>
      <c r="D875" s="56" t="s">
        <v>817</v>
      </c>
      <c r="E875" s="56" t="s">
        <v>728</v>
      </c>
      <c r="F875" s="55">
        <v>1093700</v>
      </c>
      <c r="G875" s="55">
        <v>1093700</v>
      </c>
      <c r="H875" s="55">
        <v>1058462.55</v>
      </c>
      <c r="I875" s="2"/>
    </row>
    <row r="876" spans="1:9" ht="51" outlineLevel="2" x14ac:dyDescent="0.25">
      <c r="A876" s="57" t="s">
        <v>816</v>
      </c>
      <c r="B876" s="56" t="s">
        <v>731</v>
      </c>
      <c r="C876" s="56" t="s">
        <v>786</v>
      </c>
      <c r="D876" s="56" t="s">
        <v>815</v>
      </c>
      <c r="E876" s="56" t="s">
        <v>616</v>
      </c>
      <c r="F876" s="55">
        <v>38035485.280000001</v>
      </c>
      <c r="G876" s="55">
        <v>38035485.280000001</v>
      </c>
      <c r="H876" s="55">
        <v>38035010.659999996</v>
      </c>
      <c r="I876" s="2"/>
    </row>
    <row r="877" spans="1:9" ht="38.25" outlineLevel="3" x14ac:dyDescent="0.25">
      <c r="A877" s="57" t="s">
        <v>734</v>
      </c>
      <c r="B877" s="56" t="s">
        <v>731</v>
      </c>
      <c r="C877" s="56" t="s">
        <v>786</v>
      </c>
      <c r="D877" s="56" t="s">
        <v>815</v>
      </c>
      <c r="E877" s="56" t="s">
        <v>733</v>
      </c>
      <c r="F877" s="55">
        <v>38035485.280000001</v>
      </c>
      <c r="G877" s="55">
        <v>38035485.280000001</v>
      </c>
      <c r="H877" s="55">
        <v>38035010.659999996</v>
      </c>
      <c r="I877" s="2"/>
    </row>
    <row r="878" spans="1:9" ht="63.75" outlineLevel="4" x14ac:dyDescent="0.25">
      <c r="A878" s="57" t="s">
        <v>744</v>
      </c>
      <c r="B878" s="56" t="s">
        <v>731</v>
      </c>
      <c r="C878" s="56" t="s">
        <v>786</v>
      </c>
      <c r="D878" s="56" t="s">
        <v>815</v>
      </c>
      <c r="E878" s="56" t="s">
        <v>743</v>
      </c>
      <c r="F878" s="55">
        <v>38035485.280000001</v>
      </c>
      <c r="G878" s="55">
        <v>38035485.280000001</v>
      </c>
      <c r="H878" s="55">
        <v>38035010.659999996</v>
      </c>
      <c r="I878" s="2"/>
    </row>
    <row r="879" spans="1:9" ht="25.5" outlineLevel="2" x14ac:dyDescent="0.25">
      <c r="A879" s="57" t="s">
        <v>814</v>
      </c>
      <c r="B879" s="56" t="s">
        <v>731</v>
      </c>
      <c r="C879" s="56" t="s">
        <v>786</v>
      </c>
      <c r="D879" s="56" t="s">
        <v>813</v>
      </c>
      <c r="E879" s="56" t="s">
        <v>616</v>
      </c>
      <c r="F879" s="55">
        <v>781768.2</v>
      </c>
      <c r="G879" s="55">
        <v>781768.2</v>
      </c>
      <c r="H879" s="55">
        <v>781768.2</v>
      </c>
      <c r="I879" s="2"/>
    </row>
    <row r="880" spans="1:9" ht="38.25" outlineLevel="3" x14ac:dyDescent="0.25">
      <c r="A880" s="57" t="s">
        <v>734</v>
      </c>
      <c r="B880" s="56" t="s">
        <v>731</v>
      </c>
      <c r="C880" s="56" t="s">
        <v>786</v>
      </c>
      <c r="D880" s="56" t="s">
        <v>813</v>
      </c>
      <c r="E880" s="56" t="s">
        <v>733</v>
      </c>
      <c r="F880" s="55">
        <v>781768.2</v>
      </c>
      <c r="G880" s="55">
        <v>781768.2</v>
      </c>
      <c r="H880" s="55">
        <v>781768.2</v>
      </c>
      <c r="I880" s="2"/>
    </row>
    <row r="881" spans="1:9" ht="25.5" outlineLevel="4" x14ac:dyDescent="0.25">
      <c r="A881" s="57" t="s">
        <v>732</v>
      </c>
      <c r="B881" s="56" t="s">
        <v>731</v>
      </c>
      <c r="C881" s="56" t="s">
        <v>786</v>
      </c>
      <c r="D881" s="56" t="s">
        <v>813</v>
      </c>
      <c r="E881" s="56" t="s">
        <v>728</v>
      </c>
      <c r="F881" s="55">
        <v>781768.2</v>
      </c>
      <c r="G881" s="55">
        <v>781768.2</v>
      </c>
      <c r="H881" s="55">
        <v>781768.2</v>
      </c>
      <c r="I881" s="2"/>
    </row>
    <row r="882" spans="1:9" ht="38.25" outlineLevel="2" x14ac:dyDescent="0.25">
      <c r="A882" s="57" t="s">
        <v>812</v>
      </c>
      <c r="B882" s="56" t="s">
        <v>731</v>
      </c>
      <c r="C882" s="56" t="s">
        <v>786</v>
      </c>
      <c r="D882" s="56" t="s">
        <v>811</v>
      </c>
      <c r="E882" s="56" t="s">
        <v>616</v>
      </c>
      <c r="F882" s="55">
        <v>3330995.02</v>
      </c>
      <c r="G882" s="55">
        <v>3330995.02</v>
      </c>
      <c r="H882" s="55">
        <v>3330995.02</v>
      </c>
      <c r="I882" s="2"/>
    </row>
    <row r="883" spans="1:9" ht="38.25" outlineLevel="3" x14ac:dyDescent="0.25">
      <c r="A883" s="57" t="s">
        <v>734</v>
      </c>
      <c r="B883" s="56" t="s">
        <v>731</v>
      </c>
      <c r="C883" s="56" t="s">
        <v>786</v>
      </c>
      <c r="D883" s="56" t="s">
        <v>811</v>
      </c>
      <c r="E883" s="56" t="s">
        <v>733</v>
      </c>
      <c r="F883" s="55">
        <v>3330995.02</v>
      </c>
      <c r="G883" s="55">
        <v>3330995.02</v>
      </c>
      <c r="H883" s="55">
        <v>3330995.02</v>
      </c>
      <c r="I883" s="2"/>
    </row>
    <row r="884" spans="1:9" ht="25.5" outlineLevel="4" x14ac:dyDescent="0.25">
      <c r="A884" s="57" t="s">
        <v>732</v>
      </c>
      <c r="B884" s="56" t="s">
        <v>731</v>
      </c>
      <c r="C884" s="56" t="s">
        <v>786</v>
      </c>
      <c r="D884" s="56" t="s">
        <v>811</v>
      </c>
      <c r="E884" s="56" t="s">
        <v>728</v>
      </c>
      <c r="F884" s="55">
        <v>3330995.02</v>
      </c>
      <c r="G884" s="55">
        <v>3330995.02</v>
      </c>
      <c r="H884" s="55">
        <v>3330995.02</v>
      </c>
      <c r="I884" s="2"/>
    </row>
    <row r="885" spans="1:9" ht="63.75" outlineLevel="2" x14ac:dyDescent="0.25">
      <c r="A885" s="57" t="s">
        <v>810</v>
      </c>
      <c r="B885" s="56" t="s">
        <v>731</v>
      </c>
      <c r="C885" s="56" t="s">
        <v>786</v>
      </c>
      <c r="D885" s="56" t="s">
        <v>809</v>
      </c>
      <c r="E885" s="56" t="s">
        <v>616</v>
      </c>
      <c r="F885" s="55">
        <v>1812698</v>
      </c>
      <c r="G885" s="55">
        <v>1812698</v>
      </c>
      <c r="H885" s="55">
        <v>1812698</v>
      </c>
      <c r="I885" s="2"/>
    </row>
    <row r="886" spans="1:9" ht="38.25" outlineLevel="3" x14ac:dyDescent="0.25">
      <c r="A886" s="57" t="s">
        <v>734</v>
      </c>
      <c r="B886" s="56" t="s">
        <v>731</v>
      </c>
      <c r="C886" s="56" t="s">
        <v>786</v>
      </c>
      <c r="D886" s="56" t="s">
        <v>809</v>
      </c>
      <c r="E886" s="56" t="s">
        <v>733</v>
      </c>
      <c r="F886" s="55">
        <v>1812698</v>
      </c>
      <c r="G886" s="55">
        <v>1812698</v>
      </c>
      <c r="H886" s="55">
        <v>1812698</v>
      </c>
      <c r="I886" s="2"/>
    </row>
    <row r="887" spans="1:9" ht="25.5" outlineLevel="4" x14ac:dyDescent="0.25">
      <c r="A887" s="57" t="s">
        <v>732</v>
      </c>
      <c r="B887" s="56" t="s">
        <v>731</v>
      </c>
      <c r="C887" s="56" t="s">
        <v>786</v>
      </c>
      <c r="D887" s="56" t="s">
        <v>809</v>
      </c>
      <c r="E887" s="56" t="s">
        <v>728</v>
      </c>
      <c r="F887" s="55">
        <v>1812698</v>
      </c>
      <c r="G887" s="55">
        <v>1812698</v>
      </c>
      <c r="H887" s="55">
        <v>1812698</v>
      </c>
      <c r="I887" s="2"/>
    </row>
    <row r="888" spans="1:9" ht="63.75" outlineLevel="2" x14ac:dyDescent="0.25">
      <c r="A888" s="57" t="s">
        <v>808</v>
      </c>
      <c r="B888" s="56" t="s">
        <v>731</v>
      </c>
      <c r="C888" s="56" t="s">
        <v>786</v>
      </c>
      <c r="D888" s="56" t="s">
        <v>807</v>
      </c>
      <c r="E888" s="56" t="s">
        <v>616</v>
      </c>
      <c r="F888" s="55">
        <v>47180972</v>
      </c>
      <c r="G888" s="55">
        <v>47180972</v>
      </c>
      <c r="H888" s="55">
        <v>47180972</v>
      </c>
      <c r="I888" s="2"/>
    </row>
    <row r="889" spans="1:9" ht="38.25" outlineLevel="3" x14ac:dyDescent="0.25">
      <c r="A889" s="57" t="s">
        <v>734</v>
      </c>
      <c r="B889" s="56" t="s">
        <v>731</v>
      </c>
      <c r="C889" s="56" t="s">
        <v>786</v>
      </c>
      <c r="D889" s="56" t="s">
        <v>807</v>
      </c>
      <c r="E889" s="56" t="s">
        <v>733</v>
      </c>
      <c r="F889" s="55">
        <v>47180972</v>
      </c>
      <c r="G889" s="55">
        <v>47180972</v>
      </c>
      <c r="H889" s="55">
        <v>47180972</v>
      </c>
      <c r="I889" s="2"/>
    </row>
    <row r="890" spans="1:9" ht="63.75" outlineLevel="4" x14ac:dyDescent="0.25">
      <c r="A890" s="57" t="s">
        <v>744</v>
      </c>
      <c r="B890" s="56" t="s">
        <v>731</v>
      </c>
      <c r="C890" s="56" t="s">
        <v>786</v>
      </c>
      <c r="D890" s="56" t="s">
        <v>807</v>
      </c>
      <c r="E890" s="56" t="s">
        <v>743</v>
      </c>
      <c r="F890" s="55">
        <v>47180972</v>
      </c>
      <c r="G890" s="55">
        <v>47180972</v>
      </c>
      <c r="H890" s="55">
        <v>47180972</v>
      </c>
      <c r="I890" s="2"/>
    </row>
    <row r="891" spans="1:9" ht="76.5" outlineLevel="2" x14ac:dyDescent="0.25">
      <c r="A891" s="57" t="s">
        <v>806</v>
      </c>
      <c r="B891" s="56" t="s">
        <v>731</v>
      </c>
      <c r="C891" s="56" t="s">
        <v>786</v>
      </c>
      <c r="D891" s="56" t="s">
        <v>805</v>
      </c>
      <c r="E891" s="56" t="s">
        <v>616</v>
      </c>
      <c r="F891" s="55">
        <v>195975</v>
      </c>
      <c r="G891" s="55">
        <v>195975</v>
      </c>
      <c r="H891" s="55">
        <v>195975</v>
      </c>
      <c r="I891" s="2"/>
    </row>
    <row r="892" spans="1:9" ht="38.25" outlineLevel="3" x14ac:dyDescent="0.25">
      <c r="A892" s="57" t="s">
        <v>734</v>
      </c>
      <c r="B892" s="56" t="s">
        <v>731</v>
      </c>
      <c r="C892" s="56" t="s">
        <v>786</v>
      </c>
      <c r="D892" s="56" t="s">
        <v>805</v>
      </c>
      <c r="E892" s="56" t="s">
        <v>733</v>
      </c>
      <c r="F892" s="55">
        <v>195975</v>
      </c>
      <c r="G892" s="55">
        <v>195975</v>
      </c>
      <c r="H892" s="55">
        <v>195975</v>
      </c>
      <c r="I892" s="2"/>
    </row>
    <row r="893" spans="1:9" ht="25.5" outlineLevel="4" x14ac:dyDescent="0.25">
      <c r="A893" s="57" t="s">
        <v>732</v>
      </c>
      <c r="B893" s="56" t="s">
        <v>731</v>
      </c>
      <c r="C893" s="56" t="s">
        <v>786</v>
      </c>
      <c r="D893" s="56" t="s">
        <v>805</v>
      </c>
      <c r="E893" s="56" t="s">
        <v>728</v>
      </c>
      <c r="F893" s="55">
        <v>195975</v>
      </c>
      <c r="G893" s="55">
        <v>195975</v>
      </c>
      <c r="H893" s="55">
        <v>195975</v>
      </c>
      <c r="I893" s="2"/>
    </row>
    <row r="894" spans="1:9" ht="51" outlineLevel="2" x14ac:dyDescent="0.25">
      <c r="A894" s="57" t="s">
        <v>804</v>
      </c>
      <c r="B894" s="56" t="s">
        <v>731</v>
      </c>
      <c r="C894" s="56" t="s">
        <v>786</v>
      </c>
      <c r="D894" s="56" t="s">
        <v>803</v>
      </c>
      <c r="E894" s="56" t="s">
        <v>616</v>
      </c>
      <c r="F894" s="55">
        <v>25405138.77</v>
      </c>
      <c r="G894" s="55">
        <v>25405138.77</v>
      </c>
      <c r="H894" s="55">
        <v>25405138.77</v>
      </c>
      <c r="I894" s="2"/>
    </row>
    <row r="895" spans="1:9" ht="38.25" outlineLevel="3" x14ac:dyDescent="0.25">
      <c r="A895" s="57" t="s">
        <v>734</v>
      </c>
      <c r="B895" s="56" t="s">
        <v>731</v>
      </c>
      <c r="C895" s="56" t="s">
        <v>786</v>
      </c>
      <c r="D895" s="56" t="s">
        <v>803</v>
      </c>
      <c r="E895" s="56" t="s">
        <v>733</v>
      </c>
      <c r="F895" s="55">
        <v>25405138.77</v>
      </c>
      <c r="G895" s="55">
        <v>25405138.77</v>
      </c>
      <c r="H895" s="55">
        <v>25405138.77</v>
      </c>
      <c r="I895" s="2"/>
    </row>
    <row r="896" spans="1:9" ht="63.75" outlineLevel="4" x14ac:dyDescent="0.25">
      <c r="A896" s="57" t="s">
        <v>744</v>
      </c>
      <c r="B896" s="56" t="s">
        <v>731</v>
      </c>
      <c r="C896" s="56" t="s">
        <v>786</v>
      </c>
      <c r="D896" s="56" t="s">
        <v>803</v>
      </c>
      <c r="E896" s="56" t="s">
        <v>743</v>
      </c>
      <c r="F896" s="55">
        <v>25405138.77</v>
      </c>
      <c r="G896" s="55">
        <v>25405138.77</v>
      </c>
      <c r="H896" s="55">
        <v>25405138.77</v>
      </c>
      <c r="I896" s="2"/>
    </row>
    <row r="897" spans="1:9" ht="76.5" outlineLevel="2" x14ac:dyDescent="0.25">
      <c r="A897" s="57" t="s">
        <v>802</v>
      </c>
      <c r="B897" s="56" t="s">
        <v>731</v>
      </c>
      <c r="C897" s="56" t="s">
        <v>786</v>
      </c>
      <c r="D897" s="56" t="s">
        <v>801</v>
      </c>
      <c r="E897" s="56" t="s">
        <v>616</v>
      </c>
      <c r="F897" s="55">
        <v>105525</v>
      </c>
      <c r="G897" s="55">
        <v>105525</v>
      </c>
      <c r="H897" s="55">
        <v>105525</v>
      </c>
      <c r="I897" s="2"/>
    </row>
    <row r="898" spans="1:9" ht="38.25" outlineLevel="3" x14ac:dyDescent="0.25">
      <c r="A898" s="57" t="s">
        <v>734</v>
      </c>
      <c r="B898" s="56" t="s">
        <v>731</v>
      </c>
      <c r="C898" s="56" t="s">
        <v>786</v>
      </c>
      <c r="D898" s="56" t="s">
        <v>801</v>
      </c>
      <c r="E898" s="56" t="s">
        <v>733</v>
      </c>
      <c r="F898" s="55">
        <v>105525</v>
      </c>
      <c r="G898" s="55">
        <v>105525</v>
      </c>
      <c r="H898" s="55">
        <v>105525</v>
      </c>
      <c r="I898" s="2"/>
    </row>
    <row r="899" spans="1:9" ht="25.5" outlineLevel="4" x14ac:dyDescent="0.25">
      <c r="A899" s="57" t="s">
        <v>732</v>
      </c>
      <c r="B899" s="56" t="s">
        <v>731</v>
      </c>
      <c r="C899" s="56" t="s">
        <v>786</v>
      </c>
      <c r="D899" s="56" t="s">
        <v>801</v>
      </c>
      <c r="E899" s="56" t="s">
        <v>728</v>
      </c>
      <c r="F899" s="55">
        <v>105525</v>
      </c>
      <c r="G899" s="55">
        <v>105525</v>
      </c>
      <c r="H899" s="55">
        <v>105525</v>
      </c>
      <c r="I899" s="2"/>
    </row>
    <row r="900" spans="1:9" ht="63.75" outlineLevel="2" x14ac:dyDescent="0.25">
      <c r="A900" s="57" t="s">
        <v>747</v>
      </c>
      <c r="B900" s="56" t="s">
        <v>731</v>
      </c>
      <c r="C900" s="56" t="s">
        <v>786</v>
      </c>
      <c r="D900" s="56" t="s">
        <v>800</v>
      </c>
      <c r="E900" s="56" t="s">
        <v>616</v>
      </c>
      <c r="F900" s="55">
        <v>118676.5</v>
      </c>
      <c r="G900" s="55">
        <v>118676.5</v>
      </c>
      <c r="H900" s="55">
        <v>118676.5</v>
      </c>
      <c r="I900" s="2"/>
    </row>
    <row r="901" spans="1:9" ht="38.25" outlineLevel="3" x14ac:dyDescent="0.25">
      <c r="A901" s="57" t="s">
        <v>734</v>
      </c>
      <c r="B901" s="56" t="s">
        <v>731</v>
      </c>
      <c r="C901" s="56" t="s">
        <v>786</v>
      </c>
      <c r="D901" s="56" t="s">
        <v>800</v>
      </c>
      <c r="E901" s="56" t="s">
        <v>733</v>
      </c>
      <c r="F901" s="55">
        <v>118676.5</v>
      </c>
      <c r="G901" s="55">
        <v>118676.5</v>
      </c>
      <c r="H901" s="55">
        <v>118676.5</v>
      </c>
      <c r="I901" s="2"/>
    </row>
    <row r="902" spans="1:9" ht="25.5" outlineLevel="4" x14ac:dyDescent="0.25">
      <c r="A902" s="57" t="s">
        <v>787</v>
      </c>
      <c r="B902" s="56" t="s">
        <v>731</v>
      </c>
      <c r="C902" s="56" t="s">
        <v>786</v>
      </c>
      <c r="D902" s="56" t="s">
        <v>800</v>
      </c>
      <c r="E902" s="56" t="s">
        <v>784</v>
      </c>
      <c r="F902" s="55">
        <v>118676.5</v>
      </c>
      <c r="G902" s="55">
        <v>118676.5</v>
      </c>
      <c r="H902" s="55">
        <v>118676.5</v>
      </c>
      <c r="I902" s="2"/>
    </row>
    <row r="903" spans="1:9" ht="38.25" outlineLevel="2" x14ac:dyDescent="0.25">
      <c r="A903" s="57" t="s">
        <v>799</v>
      </c>
      <c r="B903" s="56" t="s">
        <v>731</v>
      </c>
      <c r="C903" s="56" t="s">
        <v>786</v>
      </c>
      <c r="D903" s="56" t="s">
        <v>798</v>
      </c>
      <c r="E903" s="56" t="s">
        <v>616</v>
      </c>
      <c r="F903" s="55">
        <v>14248120.33</v>
      </c>
      <c r="G903" s="55">
        <v>14248120.33</v>
      </c>
      <c r="H903" s="55">
        <v>14248112.82</v>
      </c>
      <c r="I903" s="2"/>
    </row>
    <row r="904" spans="1:9" ht="38.25" outlineLevel="3" x14ac:dyDescent="0.25">
      <c r="A904" s="57" t="s">
        <v>734</v>
      </c>
      <c r="B904" s="56" t="s">
        <v>731</v>
      </c>
      <c r="C904" s="56" t="s">
        <v>786</v>
      </c>
      <c r="D904" s="56" t="s">
        <v>798</v>
      </c>
      <c r="E904" s="56" t="s">
        <v>733</v>
      </c>
      <c r="F904" s="55">
        <v>14248120.33</v>
      </c>
      <c r="G904" s="55">
        <v>14248120.33</v>
      </c>
      <c r="H904" s="55">
        <v>14248112.82</v>
      </c>
      <c r="I904" s="2"/>
    </row>
    <row r="905" spans="1:9" ht="63.75" outlineLevel="4" x14ac:dyDescent="0.25">
      <c r="A905" s="57" t="s">
        <v>793</v>
      </c>
      <c r="B905" s="56" t="s">
        <v>731</v>
      </c>
      <c r="C905" s="56" t="s">
        <v>786</v>
      </c>
      <c r="D905" s="56" t="s">
        <v>798</v>
      </c>
      <c r="E905" s="56" t="s">
        <v>791</v>
      </c>
      <c r="F905" s="55">
        <v>14248120.33</v>
      </c>
      <c r="G905" s="55">
        <v>14248120.33</v>
      </c>
      <c r="H905" s="55">
        <v>14248112.82</v>
      </c>
      <c r="I905" s="2"/>
    </row>
    <row r="906" spans="1:9" ht="38.25" outlineLevel="2" x14ac:dyDescent="0.25">
      <c r="A906" s="57" t="s">
        <v>797</v>
      </c>
      <c r="B906" s="56" t="s">
        <v>731</v>
      </c>
      <c r="C906" s="56" t="s">
        <v>786</v>
      </c>
      <c r="D906" s="56" t="s">
        <v>796</v>
      </c>
      <c r="E906" s="56" t="s">
        <v>616</v>
      </c>
      <c r="F906" s="55">
        <v>135596.78</v>
      </c>
      <c r="G906" s="55">
        <v>135596.78</v>
      </c>
      <c r="H906" s="55">
        <v>135596.78</v>
      </c>
      <c r="I906" s="2"/>
    </row>
    <row r="907" spans="1:9" ht="38.25" outlineLevel="3" x14ac:dyDescent="0.25">
      <c r="A907" s="57" t="s">
        <v>734</v>
      </c>
      <c r="B907" s="56" t="s">
        <v>731</v>
      </c>
      <c r="C907" s="56" t="s">
        <v>786</v>
      </c>
      <c r="D907" s="56" t="s">
        <v>796</v>
      </c>
      <c r="E907" s="56" t="s">
        <v>733</v>
      </c>
      <c r="F907" s="55">
        <v>135596.78</v>
      </c>
      <c r="G907" s="55">
        <v>135596.78</v>
      </c>
      <c r="H907" s="55">
        <v>135596.78</v>
      </c>
      <c r="I907" s="2"/>
    </row>
    <row r="908" spans="1:9" ht="25.5" outlineLevel="4" x14ac:dyDescent="0.25">
      <c r="A908" s="57" t="s">
        <v>787</v>
      </c>
      <c r="B908" s="56" t="s">
        <v>731</v>
      </c>
      <c r="C908" s="56" t="s">
        <v>786</v>
      </c>
      <c r="D908" s="56" t="s">
        <v>796</v>
      </c>
      <c r="E908" s="56" t="s">
        <v>784</v>
      </c>
      <c r="F908" s="55">
        <v>135596.78</v>
      </c>
      <c r="G908" s="55">
        <v>135596.78</v>
      </c>
      <c r="H908" s="55">
        <v>135596.78</v>
      </c>
      <c r="I908" s="2"/>
    </row>
    <row r="909" spans="1:9" ht="63.75" outlineLevel="2" x14ac:dyDescent="0.25">
      <c r="A909" s="57" t="s">
        <v>747</v>
      </c>
      <c r="B909" s="56" t="s">
        <v>731</v>
      </c>
      <c r="C909" s="56" t="s">
        <v>786</v>
      </c>
      <c r="D909" s="56" t="s">
        <v>795</v>
      </c>
      <c r="E909" s="56" t="s">
        <v>616</v>
      </c>
      <c r="F909" s="55">
        <v>753462.25</v>
      </c>
      <c r="G909" s="55">
        <v>753462.25</v>
      </c>
      <c r="H909" s="55">
        <v>753462.25</v>
      </c>
      <c r="I909" s="2"/>
    </row>
    <row r="910" spans="1:9" ht="38.25" outlineLevel="3" x14ac:dyDescent="0.25">
      <c r="A910" s="57" t="s">
        <v>734</v>
      </c>
      <c r="B910" s="56" t="s">
        <v>731</v>
      </c>
      <c r="C910" s="56" t="s">
        <v>786</v>
      </c>
      <c r="D910" s="56" t="s">
        <v>795</v>
      </c>
      <c r="E910" s="56" t="s">
        <v>733</v>
      </c>
      <c r="F910" s="55">
        <v>753462.25</v>
      </c>
      <c r="G910" s="55">
        <v>753462.25</v>
      </c>
      <c r="H910" s="55">
        <v>753462.25</v>
      </c>
      <c r="I910" s="2"/>
    </row>
    <row r="911" spans="1:9" ht="25.5" outlineLevel="4" x14ac:dyDescent="0.25">
      <c r="A911" s="57" t="s">
        <v>787</v>
      </c>
      <c r="B911" s="56" t="s">
        <v>731</v>
      </c>
      <c r="C911" s="56" t="s">
        <v>786</v>
      </c>
      <c r="D911" s="56" t="s">
        <v>795</v>
      </c>
      <c r="E911" s="56" t="s">
        <v>784</v>
      </c>
      <c r="F911" s="55">
        <v>753462.25</v>
      </c>
      <c r="G911" s="55">
        <v>753462.25</v>
      </c>
      <c r="H911" s="55">
        <v>753462.25</v>
      </c>
      <c r="I911" s="2"/>
    </row>
    <row r="912" spans="1:9" ht="51" outlineLevel="2" x14ac:dyDescent="0.25">
      <c r="A912" s="57" t="s">
        <v>794</v>
      </c>
      <c r="B912" s="56" t="s">
        <v>731</v>
      </c>
      <c r="C912" s="56" t="s">
        <v>786</v>
      </c>
      <c r="D912" s="56" t="s">
        <v>792</v>
      </c>
      <c r="E912" s="56" t="s">
        <v>616</v>
      </c>
      <c r="F912" s="55">
        <v>46835618.159999996</v>
      </c>
      <c r="G912" s="55">
        <v>46835618.159999996</v>
      </c>
      <c r="H912" s="55">
        <v>46835609.159999996</v>
      </c>
      <c r="I912" s="2"/>
    </row>
    <row r="913" spans="1:9" ht="38.25" outlineLevel="3" x14ac:dyDescent="0.25">
      <c r="A913" s="57" t="s">
        <v>734</v>
      </c>
      <c r="B913" s="56" t="s">
        <v>731</v>
      </c>
      <c r="C913" s="56" t="s">
        <v>786</v>
      </c>
      <c r="D913" s="56" t="s">
        <v>792</v>
      </c>
      <c r="E913" s="56" t="s">
        <v>733</v>
      </c>
      <c r="F913" s="55">
        <v>46835618.159999996</v>
      </c>
      <c r="G913" s="55">
        <v>46835618.159999996</v>
      </c>
      <c r="H913" s="55">
        <v>46835609.159999996</v>
      </c>
      <c r="I913" s="2"/>
    </row>
    <row r="914" spans="1:9" ht="63.75" outlineLevel="4" x14ac:dyDescent="0.25">
      <c r="A914" s="57" t="s">
        <v>793</v>
      </c>
      <c r="B914" s="56" t="s">
        <v>731</v>
      </c>
      <c r="C914" s="56" t="s">
        <v>786</v>
      </c>
      <c r="D914" s="56" t="s">
        <v>792</v>
      </c>
      <c r="E914" s="56" t="s">
        <v>791</v>
      </c>
      <c r="F914" s="55">
        <v>46835618.159999996</v>
      </c>
      <c r="G914" s="55">
        <v>46835618.159999996</v>
      </c>
      <c r="H914" s="55">
        <v>46835609.159999996</v>
      </c>
      <c r="I914" s="2"/>
    </row>
    <row r="915" spans="1:9" ht="38.25" outlineLevel="2" x14ac:dyDescent="0.25">
      <c r="A915" s="57" t="s">
        <v>790</v>
      </c>
      <c r="B915" s="56" t="s">
        <v>731</v>
      </c>
      <c r="C915" s="56" t="s">
        <v>786</v>
      </c>
      <c r="D915" s="56" t="s">
        <v>789</v>
      </c>
      <c r="E915" s="56" t="s">
        <v>616</v>
      </c>
      <c r="F915" s="55">
        <v>101388.03</v>
      </c>
      <c r="G915" s="55">
        <v>101388.03</v>
      </c>
      <c r="H915" s="55">
        <v>101388.03</v>
      </c>
      <c r="I915" s="2"/>
    </row>
    <row r="916" spans="1:9" ht="38.25" outlineLevel="3" x14ac:dyDescent="0.25">
      <c r="A916" s="57" t="s">
        <v>734</v>
      </c>
      <c r="B916" s="56" t="s">
        <v>731</v>
      </c>
      <c r="C916" s="56" t="s">
        <v>786</v>
      </c>
      <c r="D916" s="56" t="s">
        <v>789</v>
      </c>
      <c r="E916" s="56" t="s">
        <v>733</v>
      </c>
      <c r="F916" s="55">
        <v>101388.03</v>
      </c>
      <c r="G916" s="55">
        <v>101388.03</v>
      </c>
      <c r="H916" s="55">
        <v>101388.03</v>
      </c>
      <c r="I916" s="2"/>
    </row>
    <row r="917" spans="1:9" ht="25.5" outlineLevel="4" x14ac:dyDescent="0.25">
      <c r="A917" s="57" t="s">
        <v>787</v>
      </c>
      <c r="B917" s="56" t="s">
        <v>731</v>
      </c>
      <c r="C917" s="56" t="s">
        <v>786</v>
      </c>
      <c r="D917" s="56" t="s">
        <v>789</v>
      </c>
      <c r="E917" s="56" t="s">
        <v>784</v>
      </c>
      <c r="F917" s="55">
        <v>101388.03</v>
      </c>
      <c r="G917" s="55">
        <v>101388.03</v>
      </c>
      <c r="H917" s="55">
        <v>101388.03</v>
      </c>
      <c r="I917" s="2"/>
    </row>
    <row r="918" spans="1:9" ht="25.5" outlineLevel="2" x14ac:dyDescent="0.25">
      <c r="A918" s="57" t="s">
        <v>788</v>
      </c>
      <c r="B918" s="56" t="s">
        <v>731</v>
      </c>
      <c r="C918" s="56" t="s">
        <v>786</v>
      </c>
      <c r="D918" s="56" t="s">
        <v>785</v>
      </c>
      <c r="E918" s="56" t="s">
        <v>616</v>
      </c>
      <c r="F918" s="55">
        <v>1132416.98</v>
      </c>
      <c r="G918" s="55">
        <v>1132416.98</v>
      </c>
      <c r="H918" s="55">
        <v>1132416.98</v>
      </c>
      <c r="I918" s="2"/>
    </row>
    <row r="919" spans="1:9" ht="38.25" outlineLevel="3" x14ac:dyDescent="0.25">
      <c r="A919" s="57" t="s">
        <v>734</v>
      </c>
      <c r="B919" s="56" t="s">
        <v>731</v>
      </c>
      <c r="C919" s="56" t="s">
        <v>786</v>
      </c>
      <c r="D919" s="56" t="s">
        <v>785</v>
      </c>
      <c r="E919" s="56" t="s">
        <v>733</v>
      </c>
      <c r="F919" s="55">
        <v>1132416.98</v>
      </c>
      <c r="G919" s="55">
        <v>1132416.98</v>
      </c>
      <c r="H919" s="55">
        <v>1132416.98</v>
      </c>
      <c r="I919" s="2"/>
    </row>
    <row r="920" spans="1:9" ht="25.5" outlineLevel="4" x14ac:dyDescent="0.25">
      <c r="A920" s="57" t="s">
        <v>787</v>
      </c>
      <c r="B920" s="56" t="s">
        <v>731</v>
      </c>
      <c r="C920" s="56" t="s">
        <v>786</v>
      </c>
      <c r="D920" s="56" t="s">
        <v>785</v>
      </c>
      <c r="E920" s="56" t="s">
        <v>784</v>
      </c>
      <c r="F920" s="55">
        <v>1132416.98</v>
      </c>
      <c r="G920" s="55">
        <v>1132416.98</v>
      </c>
      <c r="H920" s="55">
        <v>1132416.98</v>
      </c>
      <c r="I920" s="2"/>
    </row>
    <row r="921" spans="1:9" outlineLevel="1" x14ac:dyDescent="0.25">
      <c r="A921" s="57" t="s">
        <v>637</v>
      </c>
      <c r="B921" s="56" t="s">
        <v>731</v>
      </c>
      <c r="C921" s="56" t="s">
        <v>634</v>
      </c>
      <c r="D921" s="56" t="s">
        <v>630</v>
      </c>
      <c r="E921" s="56" t="s">
        <v>616</v>
      </c>
      <c r="F921" s="55">
        <v>3410200</v>
      </c>
      <c r="G921" s="55">
        <v>3410200</v>
      </c>
      <c r="H921" s="55">
        <v>3052647.7</v>
      </c>
      <c r="I921" s="2"/>
    </row>
    <row r="922" spans="1:9" ht="191.25" outlineLevel="2" x14ac:dyDescent="0.25">
      <c r="A922" s="57" t="s">
        <v>783</v>
      </c>
      <c r="B922" s="56" t="s">
        <v>731</v>
      </c>
      <c r="C922" s="56" t="s">
        <v>634</v>
      </c>
      <c r="D922" s="56" t="s">
        <v>782</v>
      </c>
      <c r="E922" s="56" t="s">
        <v>616</v>
      </c>
      <c r="F922" s="55">
        <v>2395200</v>
      </c>
      <c r="G922" s="55">
        <v>2395200</v>
      </c>
      <c r="H922" s="55">
        <v>2173657.7000000002</v>
      </c>
      <c r="I922" s="2"/>
    </row>
    <row r="923" spans="1:9" ht="38.25" outlineLevel="3" x14ac:dyDescent="0.25">
      <c r="A923" s="57" t="s">
        <v>643</v>
      </c>
      <c r="B923" s="56" t="s">
        <v>731</v>
      </c>
      <c r="C923" s="56" t="s">
        <v>634</v>
      </c>
      <c r="D923" s="56" t="s">
        <v>782</v>
      </c>
      <c r="E923" s="56" t="s">
        <v>642</v>
      </c>
      <c r="F923" s="55">
        <v>19009.52</v>
      </c>
      <c r="G923" s="55">
        <v>19009.52</v>
      </c>
      <c r="H923" s="55">
        <v>15773.41</v>
      </c>
      <c r="I923" s="2"/>
    </row>
    <row r="924" spans="1:9" outlineLevel="4" x14ac:dyDescent="0.25">
      <c r="A924" s="57" t="s">
        <v>641</v>
      </c>
      <c r="B924" s="56" t="s">
        <v>731</v>
      </c>
      <c r="C924" s="56" t="s">
        <v>634</v>
      </c>
      <c r="D924" s="56" t="s">
        <v>782</v>
      </c>
      <c r="E924" s="56" t="s">
        <v>638</v>
      </c>
      <c r="F924" s="55">
        <v>19009.52</v>
      </c>
      <c r="G924" s="55">
        <v>19009.52</v>
      </c>
      <c r="H924" s="55">
        <v>15773.41</v>
      </c>
      <c r="I924" s="2"/>
    </row>
    <row r="925" spans="1:9" ht="25.5" outlineLevel="3" x14ac:dyDescent="0.25">
      <c r="A925" s="57" t="s">
        <v>615</v>
      </c>
      <c r="B925" s="56" t="s">
        <v>731</v>
      </c>
      <c r="C925" s="56" t="s">
        <v>634</v>
      </c>
      <c r="D925" s="56" t="s">
        <v>782</v>
      </c>
      <c r="E925" s="56" t="s">
        <v>614</v>
      </c>
      <c r="F925" s="55">
        <v>2376190.48</v>
      </c>
      <c r="G925" s="55">
        <v>2376190.48</v>
      </c>
      <c r="H925" s="55">
        <v>2157884.29</v>
      </c>
      <c r="I925" s="2"/>
    </row>
    <row r="926" spans="1:9" ht="38.25" outlineLevel="4" x14ac:dyDescent="0.25">
      <c r="A926" s="57" t="s">
        <v>635</v>
      </c>
      <c r="B926" s="56" t="s">
        <v>731</v>
      </c>
      <c r="C926" s="56" t="s">
        <v>634</v>
      </c>
      <c r="D926" s="56" t="s">
        <v>782</v>
      </c>
      <c r="E926" s="56" t="s">
        <v>632</v>
      </c>
      <c r="F926" s="55">
        <v>2376190.48</v>
      </c>
      <c r="G926" s="55">
        <v>2376190.48</v>
      </c>
      <c r="H926" s="55">
        <v>2157884.29</v>
      </c>
      <c r="I926" s="2"/>
    </row>
    <row r="927" spans="1:9" ht="76.5" outlineLevel="2" x14ac:dyDescent="0.25">
      <c r="A927" s="57" t="s">
        <v>781</v>
      </c>
      <c r="B927" s="56" t="s">
        <v>731</v>
      </c>
      <c r="C927" s="56" t="s">
        <v>634</v>
      </c>
      <c r="D927" s="56" t="s">
        <v>780</v>
      </c>
      <c r="E927" s="56" t="s">
        <v>616</v>
      </c>
      <c r="F927" s="55">
        <v>1015000</v>
      </c>
      <c r="G927" s="55">
        <v>1015000</v>
      </c>
      <c r="H927" s="55">
        <v>878990</v>
      </c>
      <c r="I927" s="2"/>
    </row>
    <row r="928" spans="1:9" ht="38.25" outlineLevel="3" x14ac:dyDescent="0.25">
      <c r="A928" s="57" t="s">
        <v>643</v>
      </c>
      <c r="B928" s="56" t="s">
        <v>731</v>
      </c>
      <c r="C928" s="56" t="s">
        <v>634</v>
      </c>
      <c r="D928" s="56" t="s">
        <v>780</v>
      </c>
      <c r="E928" s="56" t="s">
        <v>642</v>
      </c>
      <c r="F928" s="55">
        <v>15000</v>
      </c>
      <c r="G928" s="55">
        <v>15000</v>
      </c>
      <c r="H928" s="55">
        <v>12990</v>
      </c>
      <c r="I928" s="2"/>
    </row>
    <row r="929" spans="1:9" outlineLevel="4" x14ac:dyDescent="0.25">
      <c r="A929" s="57" t="s">
        <v>641</v>
      </c>
      <c r="B929" s="56" t="s">
        <v>731</v>
      </c>
      <c r="C929" s="56" t="s">
        <v>634</v>
      </c>
      <c r="D929" s="56" t="s">
        <v>780</v>
      </c>
      <c r="E929" s="56" t="s">
        <v>638</v>
      </c>
      <c r="F929" s="55">
        <v>15000</v>
      </c>
      <c r="G929" s="55">
        <v>15000</v>
      </c>
      <c r="H929" s="55">
        <v>12990</v>
      </c>
      <c r="I929" s="2"/>
    </row>
    <row r="930" spans="1:9" ht="25.5" outlineLevel="3" x14ac:dyDescent="0.25">
      <c r="A930" s="57" t="s">
        <v>615</v>
      </c>
      <c r="B930" s="56" t="s">
        <v>731</v>
      </c>
      <c r="C930" s="56" t="s">
        <v>634</v>
      </c>
      <c r="D930" s="56" t="s">
        <v>780</v>
      </c>
      <c r="E930" s="56" t="s">
        <v>614</v>
      </c>
      <c r="F930" s="55">
        <v>1000000</v>
      </c>
      <c r="G930" s="55">
        <v>1000000</v>
      </c>
      <c r="H930" s="55">
        <v>866000</v>
      </c>
      <c r="I930" s="2"/>
    </row>
    <row r="931" spans="1:9" ht="38.25" outlineLevel="4" x14ac:dyDescent="0.25">
      <c r="A931" s="57" t="s">
        <v>635</v>
      </c>
      <c r="B931" s="56" t="s">
        <v>731</v>
      </c>
      <c r="C931" s="56" t="s">
        <v>634</v>
      </c>
      <c r="D931" s="56" t="s">
        <v>780</v>
      </c>
      <c r="E931" s="56" t="s">
        <v>632</v>
      </c>
      <c r="F931" s="55">
        <v>1000000</v>
      </c>
      <c r="G931" s="55">
        <v>1000000</v>
      </c>
      <c r="H931" s="55">
        <v>866000</v>
      </c>
      <c r="I931" s="2"/>
    </row>
    <row r="932" spans="1:9" outlineLevel="1" x14ac:dyDescent="0.25">
      <c r="A932" s="57" t="s">
        <v>631</v>
      </c>
      <c r="B932" s="56" t="s">
        <v>731</v>
      </c>
      <c r="C932" s="56" t="s">
        <v>611</v>
      </c>
      <c r="D932" s="56" t="s">
        <v>630</v>
      </c>
      <c r="E932" s="56" t="s">
        <v>616</v>
      </c>
      <c r="F932" s="55">
        <v>13714500</v>
      </c>
      <c r="G932" s="55">
        <v>13714500</v>
      </c>
      <c r="H932" s="55">
        <v>10435171.710000001</v>
      </c>
      <c r="I932" s="2"/>
    </row>
    <row r="933" spans="1:9" ht="114.75" outlineLevel="2" x14ac:dyDescent="0.25">
      <c r="A933" s="57" t="s">
        <v>779</v>
      </c>
      <c r="B933" s="56" t="s">
        <v>731</v>
      </c>
      <c r="C933" s="56" t="s">
        <v>611</v>
      </c>
      <c r="D933" s="56" t="s">
        <v>778</v>
      </c>
      <c r="E933" s="56" t="s">
        <v>616</v>
      </c>
      <c r="F933" s="55">
        <v>328000</v>
      </c>
      <c r="G933" s="55">
        <v>328000</v>
      </c>
      <c r="H933" s="55">
        <v>223553.3</v>
      </c>
      <c r="I933" s="2"/>
    </row>
    <row r="934" spans="1:9" ht="38.25" outlineLevel="3" x14ac:dyDescent="0.25">
      <c r="A934" s="57" t="s">
        <v>643</v>
      </c>
      <c r="B934" s="56" t="s">
        <v>731</v>
      </c>
      <c r="C934" s="56" t="s">
        <v>611</v>
      </c>
      <c r="D934" s="56" t="s">
        <v>778</v>
      </c>
      <c r="E934" s="56" t="s">
        <v>642</v>
      </c>
      <c r="F934" s="55">
        <v>328000</v>
      </c>
      <c r="G934" s="55">
        <v>328000</v>
      </c>
      <c r="H934" s="55">
        <v>223553.3</v>
      </c>
      <c r="I934" s="2"/>
    </row>
    <row r="935" spans="1:9" outlineLevel="4" x14ac:dyDescent="0.25">
      <c r="A935" s="57" t="s">
        <v>641</v>
      </c>
      <c r="B935" s="56" t="s">
        <v>731</v>
      </c>
      <c r="C935" s="56" t="s">
        <v>611</v>
      </c>
      <c r="D935" s="56" t="s">
        <v>778</v>
      </c>
      <c r="E935" s="56" t="s">
        <v>638</v>
      </c>
      <c r="F935" s="55">
        <v>328000</v>
      </c>
      <c r="G935" s="55">
        <v>328000</v>
      </c>
      <c r="H935" s="55">
        <v>223553.3</v>
      </c>
      <c r="I935" s="2"/>
    </row>
    <row r="936" spans="1:9" ht="76.5" outlineLevel="2" x14ac:dyDescent="0.25">
      <c r="A936" s="57" t="s">
        <v>777</v>
      </c>
      <c r="B936" s="56" t="s">
        <v>731</v>
      </c>
      <c r="C936" s="56" t="s">
        <v>611</v>
      </c>
      <c r="D936" s="56" t="s">
        <v>775</v>
      </c>
      <c r="E936" s="56" t="s">
        <v>616</v>
      </c>
      <c r="F936" s="55">
        <v>13386500</v>
      </c>
      <c r="G936" s="55">
        <v>13386500</v>
      </c>
      <c r="H936" s="55">
        <v>10211618.41</v>
      </c>
      <c r="I936" s="2"/>
    </row>
    <row r="937" spans="1:9" ht="25.5" outlineLevel="3" x14ac:dyDescent="0.25">
      <c r="A937" s="57" t="s">
        <v>615</v>
      </c>
      <c r="B937" s="56" t="s">
        <v>731</v>
      </c>
      <c r="C937" s="56" t="s">
        <v>611</v>
      </c>
      <c r="D937" s="56" t="s">
        <v>775</v>
      </c>
      <c r="E937" s="56" t="s">
        <v>614</v>
      </c>
      <c r="F937" s="55">
        <v>13386500</v>
      </c>
      <c r="G937" s="55">
        <v>13386500</v>
      </c>
      <c r="H937" s="55">
        <v>10211618.41</v>
      </c>
      <c r="I937" s="2"/>
    </row>
    <row r="938" spans="1:9" ht="38.25" outlineLevel="4" x14ac:dyDescent="0.25">
      <c r="A938" s="57" t="s">
        <v>776</v>
      </c>
      <c r="B938" s="56" t="s">
        <v>731</v>
      </c>
      <c r="C938" s="56" t="s">
        <v>611</v>
      </c>
      <c r="D938" s="56" t="s">
        <v>775</v>
      </c>
      <c r="E938" s="56" t="s">
        <v>774</v>
      </c>
      <c r="F938" s="55">
        <v>13386500</v>
      </c>
      <c r="G938" s="55">
        <v>13386500</v>
      </c>
      <c r="H938" s="55">
        <v>10211618.41</v>
      </c>
      <c r="I938" s="2"/>
    </row>
    <row r="939" spans="1:9" ht="25.5" outlineLevel="1" x14ac:dyDescent="0.25">
      <c r="A939" s="57" t="s">
        <v>773</v>
      </c>
      <c r="B939" s="56" t="s">
        <v>731</v>
      </c>
      <c r="C939" s="56" t="s">
        <v>763</v>
      </c>
      <c r="D939" s="56" t="s">
        <v>630</v>
      </c>
      <c r="E939" s="56" t="s">
        <v>616</v>
      </c>
      <c r="F939" s="55">
        <v>3185336.61</v>
      </c>
      <c r="G939" s="55">
        <v>3185336.61</v>
      </c>
      <c r="H939" s="55">
        <v>3035492.25</v>
      </c>
      <c r="I939" s="2"/>
    </row>
    <row r="940" spans="1:9" ht="76.5" outlineLevel="2" x14ac:dyDescent="0.25">
      <c r="A940" s="57" t="s">
        <v>772</v>
      </c>
      <c r="B940" s="56" t="s">
        <v>731</v>
      </c>
      <c r="C940" s="56" t="s">
        <v>763</v>
      </c>
      <c r="D940" s="56" t="s">
        <v>771</v>
      </c>
      <c r="E940" s="56" t="s">
        <v>616</v>
      </c>
      <c r="F940" s="55">
        <v>129500</v>
      </c>
      <c r="G940" s="55">
        <v>129500</v>
      </c>
      <c r="H940" s="55">
        <v>129500</v>
      </c>
      <c r="I940" s="2"/>
    </row>
    <row r="941" spans="1:9" ht="25.5" outlineLevel="3" x14ac:dyDescent="0.25">
      <c r="A941" s="57" t="s">
        <v>615</v>
      </c>
      <c r="B941" s="56" t="s">
        <v>731</v>
      </c>
      <c r="C941" s="56" t="s">
        <v>763</v>
      </c>
      <c r="D941" s="56" t="s">
        <v>771</v>
      </c>
      <c r="E941" s="56" t="s">
        <v>614</v>
      </c>
      <c r="F941" s="55">
        <v>129500</v>
      </c>
      <c r="G941" s="55">
        <v>129500</v>
      </c>
      <c r="H941" s="55">
        <v>129500</v>
      </c>
      <c r="I941" s="2"/>
    </row>
    <row r="942" spans="1:9" ht="38.25" outlineLevel="4" x14ac:dyDescent="0.25">
      <c r="A942" s="57" t="s">
        <v>635</v>
      </c>
      <c r="B942" s="56" t="s">
        <v>731</v>
      </c>
      <c r="C942" s="56" t="s">
        <v>763</v>
      </c>
      <c r="D942" s="56" t="s">
        <v>771</v>
      </c>
      <c r="E942" s="56" t="s">
        <v>632</v>
      </c>
      <c r="F942" s="55">
        <v>129500</v>
      </c>
      <c r="G942" s="55">
        <v>129500</v>
      </c>
      <c r="H942" s="55">
        <v>129500</v>
      </c>
      <c r="I942" s="2"/>
    </row>
    <row r="943" spans="1:9" ht="140.25" outlineLevel="2" x14ac:dyDescent="0.25">
      <c r="A943" s="57" t="s">
        <v>770</v>
      </c>
      <c r="B943" s="56" t="s">
        <v>731</v>
      </c>
      <c r="C943" s="56" t="s">
        <v>763</v>
      </c>
      <c r="D943" s="56" t="s">
        <v>769</v>
      </c>
      <c r="E943" s="56" t="s">
        <v>616</v>
      </c>
      <c r="F943" s="55">
        <v>2445836.61</v>
      </c>
      <c r="G943" s="55">
        <v>2445836.61</v>
      </c>
      <c r="H943" s="55">
        <v>2295992.25</v>
      </c>
      <c r="I943" s="2"/>
    </row>
    <row r="944" spans="1:9" ht="25.5" outlineLevel="3" x14ac:dyDescent="0.25">
      <c r="A944" s="57" t="s">
        <v>615</v>
      </c>
      <c r="B944" s="56" t="s">
        <v>731</v>
      </c>
      <c r="C944" s="56" t="s">
        <v>763</v>
      </c>
      <c r="D944" s="56" t="s">
        <v>769</v>
      </c>
      <c r="E944" s="56" t="s">
        <v>614</v>
      </c>
      <c r="F944" s="55">
        <v>2445836.61</v>
      </c>
      <c r="G944" s="55">
        <v>2445836.61</v>
      </c>
      <c r="H944" s="55">
        <v>2295992.25</v>
      </c>
      <c r="I944" s="2"/>
    </row>
    <row r="945" spans="1:9" ht="38.25" outlineLevel="4" x14ac:dyDescent="0.25">
      <c r="A945" s="57" t="s">
        <v>635</v>
      </c>
      <c r="B945" s="56" t="s">
        <v>731</v>
      </c>
      <c r="C945" s="56" t="s">
        <v>763</v>
      </c>
      <c r="D945" s="56" t="s">
        <v>769</v>
      </c>
      <c r="E945" s="56" t="s">
        <v>632</v>
      </c>
      <c r="F945" s="55">
        <v>2445836.61</v>
      </c>
      <c r="G945" s="55">
        <v>2445836.61</v>
      </c>
      <c r="H945" s="55">
        <v>2295992.25</v>
      </c>
      <c r="I945" s="2"/>
    </row>
    <row r="946" spans="1:9" ht="51" outlineLevel="2" x14ac:dyDescent="0.25">
      <c r="A946" s="57" t="s">
        <v>768</v>
      </c>
      <c r="B946" s="56" t="s">
        <v>731</v>
      </c>
      <c r="C946" s="56" t="s">
        <v>763</v>
      </c>
      <c r="D946" s="56" t="s">
        <v>767</v>
      </c>
      <c r="E946" s="56" t="s">
        <v>616</v>
      </c>
      <c r="F946" s="55">
        <v>100000</v>
      </c>
      <c r="G946" s="55">
        <v>100000</v>
      </c>
      <c r="H946" s="55">
        <v>100000</v>
      </c>
      <c r="I946" s="2"/>
    </row>
    <row r="947" spans="1:9" ht="38.25" outlineLevel="3" x14ac:dyDescent="0.25">
      <c r="A947" s="57" t="s">
        <v>643</v>
      </c>
      <c r="B947" s="56" t="s">
        <v>731</v>
      </c>
      <c r="C947" s="56" t="s">
        <v>763</v>
      </c>
      <c r="D947" s="56" t="s">
        <v>767</v>
      </c>
      <c r="E947" s="56" t="s">
        <v>642</v>
      </c>
      <c r="F947" s="55">
        <v>100000</v>
      </c>
      <c r="G947" s="55">
        <v>100000</v>
      </c>
      <c r="H947" s="55">
        <v>100000</v>
      </c>
      <c r="I947" s="2"/>
    </row>
    <row r="948" spans="1:9" outlineLevel="4" x14ac:dyDescent="0.25">
      <c r="A948" s="57" t="s">
        <v>641</v>
      </c>
      <c r="B948" s="56" t="s">
        <v>731</v>
      </c>
      <c r="C948" s="56" t="s">
        <v>763</v>
      </c>
      <c r="D948" s="56" t="s">
        <v>767</v>
      </c>
      <c r="E948" s="56" t="s">
        <v>638</v>
      </c>
      <c r="F948" s="55">
        <v>100000</v>
      </c>
      <c r="G948" s="55">
        <v>100000</v>
      </c>
      <c r="H948" s="55">
        <v>100000</v>
      </c>
      <c r="I948" s="2"/>
    </row>
    <row r="949" spans="1:9" ht="51" outlineLevel="2" x14ac:dyDescent="0.25">
      <c r="A949" s="57" t="s">
        <v>766</v>
      </c>
      <c r="B949" s="56" t="s">
        <v>731</v>
      </c>
      <c r="C949" s="56" t="s">
        <v>763</v>
      </c>
      <c r="D949" s="56" t="s">
        <v>765</v>
      </c>
      <c r="E949" s="56" t="s">
        <v>616</v>
      </c>
      <c r="F949" s="55">
        <v>252345.65</v>
      </c>
      <c r="G949" s="55">
        <v>252345.65</v>
      </c>
      <c r="H949" s="55">
        <v>252345.65</v>
      </c>
      <c r="I949" s="2"/>
    </row>
    <row r="950" spans="1:9" ht="38.25" outlineLevel="3" x14ac:dyDescent="0.25">
      <c r="A950" s="57" t="s">
        <v>643</v>
      </c>
      <c r="B950" s="56" t="s">
        <v>731</v>
      </c>
      <c r="C950" s="56" t="s">
        <v>763</v>
      </c>
      <c r="D950" s="56" t="s">
        <v>765</v>
      </c>
      <c r="E950" s="56" t="s">
        <v>642</v>
      </c>
      <c r="F950" s="55">
        <v>252345.65</v>
      </c>
      <c r="G950" s="55">
        <v>252345.65</v>
      </c>
      <c r="H950" s="55">
        <v>252345.65</v>
      </c>
      <c r="I950" s="2"/>
    </row>
    <row r="951" spans="1:9" outlineLevel="4" x14ac:dyDescent="0.25">
      <c r="A951" s="57" t="s">
        <v>641</v>
      </c>
      <c r="B951" s="56" t="s">
        <v>731</v>
      </c>
      <c r="C951" s="56" t="s">
        <v>763</v>
      </c>
      <c r="D951" s="56" t="s">
        <v>765</v>
      </c>
      <c r="E951" s="56" t="s">
        <v>638</v>
      </c>
      <c r="F951" s="55">
        <v>252345.65</v>
      </c>
      <c r="G951" s="55">
        <v>252345.65</v>
      </c>
      <c r="H951" s="55">
        <v>252345.65</v>
      </c>
      <c r="I951" s="2"/>
    </row>
    <row r="952" spans="1:9" ht="51" outlineLevel="2" x14ac:dyDescent="0.25">
      <c r="A952" s="57" t="s">
        <v>764</v>
      </c>
      <c r="B952" s="56" t="s">
        <v>731</v>
      </c>
      <c r="C952" s="56" t="s">
        <v>763</v>
      </c>
      <c r="D952" s="56" t="s">
        <v>762</v>
      </c>
      <c r="E952" s="56" t="s">
        <v>616</v>
      </c>
      <c r="F952" s="55">
        <v>257654.35</v>
      </c>
      <c r="G952" s="55">
        <v>257654.35</v>
      </c>
      <c r="H952" s="55">
        <v>257654.35</v>
      </c>
      <c r="I952" s="2"/>
    </row>
    <row r="953" spans="1:9" ht="38.25" outlineLevel="3" x14ac:dyDescent="0.25">
      <c r="A953" s="57" t="s">
        <v>643</v>
      </c>
      <c r="B953" s="56" t="s">
        <v>731</v>
      </c>
      <c r="C953" s="56" t="s">
        <v>763</v>
      </c>
      <c r="D953" s="56" t="s">
        <v>762</v>
      </c>
      <c r="E953" s="56" t="s">
        <v>642</v>
      </c>
      <c r="F953" s="55">
        <v>257654.35</v>
      </c>
      <c r="G953" s="55">
        <v>257654.35</v>
      </c>
      <c r="H953" s="55">
        <v>257654.35</v>
      </c>
      <c r="I953" s="2"/>
    </row>
    <row r="954" spans="1:9" outlineLevel="4" x14ac:dyDescent="0.25">
      <c r="A954" s="57" t="s">
        <v>641</v>
      </c>
      <c r="B954" s="56" t="s">
        <v>731</v>
      </c>
      <c r="C954" s="56" t="s">
        <v>763</v>
      </c>
      <c r="D954" s="56" t="s">
        <v>762</v>
      </c>
      <c r="E954" s="56" t="s">
        <v>638</v>
      </c>
      <c r="F954" s="55">
        <v>257654.35</v>
      </c>
      <c r="G954" s="55">
        <v>257654.35</v>
      </c>
      <c r="H954" s="55">
        <v>257654.35</v>
      </c>
      <c r="I954" s="2"/>
    </row>
    <row r="955" spans="1:9" outlineLevel="1" x14ac:dyDescent="0.25">
      <c r="A955" s="57" t="s">
        <v>761</v>
      </c>
      <c r="B955" s="56" t="s">
        <v>731</v>
      </c>
      <c r="C955" s="56" t="s">
        <v>752</v>
      </c>
      <c r="D955" s="56" t="s">
        <v>630</v>
      </c>
      <c r="E955" s="56" t="s">
        <v>616</v>
      </c>
      <c r="F955" s="55">
        <v>152770437.02000001</v>
      </c>
      <c r="G955" s="55">
        <v>152770437.02000001</v>
      </c>
      <c r="H955" s="55">
        <v>152144227.16999999</v>
      </c>
      <c r="I955" s="2"/>
    </row>
    <row r="956" spans="1:9" ht="38.25" outlineLevel="2" x14ac:dyDescent="0.25">
      <c r="A956" s="57" t="s">
        <v>724</v>
      </c>
      <c r="B956" s="56" t="s">
        <v>731</v>
      </c>
      <c r="C956" s="56" t="s">
        <v>752</v>
      </c>
      <c r="D956" s="56" t="s">
        <v>723</v>
      </c>
      <c r="E956" s="56" t="s">
        <v>616</v>
      </c>
      <c r="F956" s="55">
        <v>801900</v>
      </c>
      <c r="G956" s="55">
        <v>801900</v>
      </c>
      <c r="H956" s="55">
        <v>801900</v>
      </c>
      <c r="I956" s="2"/>
    </row>
    <row r="957" spans="1:9" ht="38.25" outlineLevel="3" x14ac:dyDescent="0.25">
      <c r="A957" s="57" t="s">
        <v>734</v>
      </c>
      <c r="B957" s="56" t="s">
        <v>731</v>
      </c>
      <c r="C957" s="56" t="s">
        <v>752</v>
      </c>
      <c r="D957" s="56" t="s">
        <v>723</v>
      </c>
      <c r="E957" s="56" t="s">
        <v>733</v>
      </c>
      <c r="F957" s="55">
        <v>801900</v>
      </c>
      <c r="G957" s="55">
        <v>801900</v>
      </c>
      <c r="H957" s="55">
        <v>801900</v>
      </c>
      <c r="I957" s="2"/>
    </row>
    <row r="958" spans="1:9" ht="25.5" outlineLevel="4" x14ac:dyDescent="0.25">
      <c r="A958" s="57" t="s">
        <v>732</v>
      </c>
      <c r="B958" s="56" t="s">
        <v>731</v>
      </c>
      <c r="C958" s="56" t="s">
        <v>752</v>
      </c>
      <c r="D958" s="56" t="s">
        <v>723</v>
      </c>
      <c r="E958" s="56" t="s">
        <v>728</v>
      </c>
      <c r="F958" s="55">
        <v>801900</v>
      </c>
      <c r="G958" s="55">
        <v>801900</v>
      </c>
      <c r="H958" s="55">
        <v>801900</v>
      </c>
      <c r="I958" s="2"/>
    </row>
    <row r="959" spans="1:9" ht="38.25" outlineLevel="2" x14ac:dyDescent="0.25">
      <c r="A959" s="57" t="s">
        <v>760</v>
      </c>
      <c r="B959" s="56" t="s">
        <v>731</v>
      </c>
      <c r="C959" s="56" t="s">
        <v>752</v>
      </c>
      <c r="D959" s="56" t="s">
        <v>759</v>
      </c>
      <c r="E959" s="56" t="s">
        <v>616</v>
      </c>
      <c r="F959" s="55">
        <v>19004980.859999999</v>
      </c>
      <c r="G959" s="55">
        <v>19004980.859999999</v>
      </c>
      <c r="H959" s="55">
        <v>18587289.010000002</v>
      </c>
      <c r="I959" s="2"/>
    </row>
    <row r="960" spans="1:9" ht="38.25" outlineLevel="3" x14ac:dyDescent="0.25">
      <c r="A960" s="57" t="s">
        <v>734</v>
      </c>
      <c r="B960" s="56" t="s">
        <v>731</v>
      </c>
      <c r="C960" s="56" t="s">
        <v>752</v>
      </c>
      <c r="D960" s="56" t="s">
        <v>759</v>
      </c>
      <c r="E960" s="56" t="s">
        <v>733</v>
      </c>
      <c r="F960" s="55">
        <v>19004980.859999999</v>
      </c>
      <c r="G960" s="55">
        <v>19004980.859999999</v>
      </c>
      <c r="H960" s="55">
        <v>18587289.010000002</v>
      </c>
      <c r="I960" s="2"/>
    </row>
    <row r="961" spans="1:9" ht="25.5" outlineLevel="4" x14ac:dyDescent="0.25">
      <c r="A961" s="57" t="s">
        <v>732</v>
      </c>
      <c r="B961" s="56" t="s">
        <v>731</v>
      </c>
      <c r="C961" s="56" t="s">
        <v>752</v>
      </c>
      <c r="D961" s="56" t="s">
        <v>759</v>
      </c>
      <c r="E961" s="56" t="s">
        <v>728</v>
      </c>
      <c r="F961" s="55">
        <v>19004980.859999999</v>
      </c>
      <c r="G961" s="55">
        <v>19004980.859999999</v>
      </c>
      <c r="H961" s="55">
        <v>18587289.010000002</v>
      </c>
      <c r="I961" s="2"/>
    </row>
    <row r="962" spans="1:9" ht="38.25" outlineLevel="2" x14ac:dyDescent="0.25">
      <c r="A962" s="57" t="s">
        <v>749</v>
      </c>
      <c r="B962" s="56" t="s">
        <v>731</v>
      </c>
      <c r="C962" s="56" t="s">
        <v>752</v>
      </c>
      <c r="D962" s="56" t="s">
        <v>748</v>
      </c>
      <c r="E962" s="56" t="s">
        <v>616</v>
      </c>
      <c r="F962" s="55">
        <v>174125.3</v>
      </c>
      <c r="G962" s="55">
        <v>174125.3</v>
      </c>
      <c r="H962" s="55">
        <v>174125.3</v>
      </c>
      <c r="I962" s="2"/>
    </row>
    <row r="963" spans="1:9" ht="38.25" outlineLevel="3" x14ac:dyDescent="0.25">
      <c r="A963" s="57" t="s">
        <v>734</v>
      </c>
      <c r="B963" s="56" t="s">
        <v>731</v>
      </c>
      <c r="C963" s="56" t="s">
        <v>752</v>
      </c>
      <c r="D963" s="56" t="s">
        <v>748</v>
      </c>
      <c r="E963" s="56" t="s">
        <v>733</v>
      </c>
      <c r="F963" s="55">
        <v>174125.3</v>
      </c>
      <c r="G963" s="55">
        <v>174125.3</v>
      </c>
      <c r="H963" s="55">
        <v>174125.3</v>
      </c>
      <c r="I963" s="2"/>
    </row>
    <row r="964" spans="1:9" ht="25.5" outlineLevel="4" x14ac:dyDescent="0.25">
      <c r="A964" s="57" t="s">
        <v>732</v>
      </c>
      <c r="B964" s="56" t="s">
        <v>731</v>
      </c>
      <c r="C964" s="56" t="s">
        <v>752</v>
      </c>
      <c r="D964" s="56" t="s">
        <v>748</v>
      </c>
      <c r="E964" s="56" t="s">
        <v>728</v>
      </c>
      <c r="F964" s="55">
        <v>174125.3</v>
      </c>
      <c r="G964" s="55">
        <v>174125.3</v>
      </c>
      <c r="H964" s="55">
        <v>174125.3</v>
      </c>
      <c r="I964" s="2"/>
    </row>
    <row r="965" spans="1:9" ht="25.5" outlineLevel="2" x14ac:dyDescent="0.25">
      <c r="A965" s="57" t="s">
        <v>758</v>
      </c>
      <c r="B965" s="56" t="s">
        <v>731</v>
      </c>
      <c r="C965" s="56" t="s">
        <v>752</v>
      </c>
      <c r="D965" s="56" t="s">
        <v>757</v>
      </c>
      <c r="E965" s="56" t="s">
        <v>616</v>
      </c>
      <c r="F965" s="55">
        <v>8357523.2999999998</v>
      </c>
      <c r="G965" s="55">
        <v>8357523.2999999998</v>
      </c>
      <c r="H965" s="55">
        <v>8149005.2999999998</v>
      </c>
      <c r="I965" s="2"/>
    </row>
    <row r="966" spans="1:9" ht="38.25" outlineLevel="3" x14ac:dyDescent="0.25">
      <c r="A966" s="57" t="s">
        <v>734</v>
      </c>
      <c r="B966" s="56" t="s">
        <v>731</v>
      </c>
      <c r="C966" s="56" t="s">
        <v>752</v>
      </c>
      <c r="D966" s="56" t="s">
        <v>757</v>
      </c>
      <c r="E966" s="56" t="s">
        <v>733</v>
      </c>
      <c r="F966" s="55">
        <v>8357523.2999999998</v>
      </c>
      <c r="G966" s="55">
        <v>8357523.2999999998</v>
      </c>
      <c r="H966" s="55">
        <v>8149005.2999999998</v>
      </c>
      <c r="I966" s="2"/>
    </row>
    <row r="967" spans="1:9" ht="25.5" outlineLevel="4" x14ac:dyDescent="0.25">
      <c r="A967" s="57" t="s">
        <v>732</v>
      </c>
      <c r="B967" s="56" t="s">
        <v>731</v>
      </c>
      <c r="C967" s="56" t="s">
        <v>752</v>
      </c>
      <c r="D967" s="56" t="s">
        <v>757</v>
      </c>
      <c r="E967" s="56" t="s">
        <v>728</v>
      </c>
      <c r="F967" s="55">
        <v>8357523.2999999998</v>
      </c>
      <c r="G967" s="55">
        <v>8357523.2999999998</v>
      </c>
      <c r="H967" s="55">
        <v>8149005.2999999998</v>
      </c>
      <c r="I967" s="2"/>
    </row>
    <row r="968" spans="1:9" ht="63.75" outlineLevel="2" x14ac:dyDescent="0.25">
      <c r="A968" s="57" t="s">
        <v>747</v>
      </c>
      <c r="B968" s="56" t="s">
        <v>731</v>
      </c>
      <c r="C968" s="56" t="s">
        <v>752</v>
      </c>
      <c r="D968" s="56" t="s">
        <v>756</v>
      </c>
      <c r="E968" s="56" t="s">
        <v>616</v>
      </c>
      <c r="F968" s="55">
        <v>679000.46</v>
      </c>
      <c r="G968" s="55">
        <v>679000.46</v>
      </c>
      <c r="H968" s="55">
        <v>679000.46</v>
      </c>
      <c r="I968" s="2"/>
    </row>
    <row r="969" spans="1:9" ht="38.25" outlineLevel="3" x14ac:dyDescent="0.25">
      <c r="A969" s="57" t="s">
        <v>734</v>
      </c>
      <c r="B969" s="56" t="s">
        <v>731</v>
      </c>
      <c r="C969" s="56" t="s">
        <v>752</v>
      </c>
      <c r="D969" s="56" t="s">
        <v>756</v>
      </c>
      <c r="E969" s="56" t="s">
        <v>733</v>
      </c>
      <c r="F969" s="55">
        <v>679000.46</v>
      </c>
      <c r="G969" s="55">
        <v>679000.46</v>
      </c>
      <c r="H969" s="55">
        <v>679000.46</v>
      </c>
      <c r="I969" s="2"/>
    </row>
    <row r="970" spans="1:9" ht="25.5" outlineLevel="4" x14ac:dyDescent="0.25">
      <c r="A970" s="57" t="s">
        <v>732</v>
      </c>
      <c r="B970" s="56" t="s">
        <v>731</v>
      </c>
      <c r="C970" s="56" t="s">
        <v>752</v>
      </c>
      <c r="D970" s="56" t="s">
        <v>756</v>
      </c>
      <c r="E970" s="56" t="s">
        <v>728</v>
      </c>
      <c r="F970" s="55">
        <v>679000.46</v>
      </c>
      <c r="G970" s="55">
        <v>679000.46</v>
      </c>
      <c r="H970" s="55">
        <v>679000.46</v>
      </c>
      <c r="I970" s="2"/>
    </row>
    <row r="971" spans="1:9" ht="25.5" outlineLevel="2" x14ac:dyDescent="0.25">
      <c r="A971" s="57" t="s">
        <v>755</v>
      </c>
      <c r="B971" s="56" t="s">
        <v>731</v>
      </c>
      <c r="C971" s="56" t="s">
        <v>752</v>
      </c>
      <c r="D971" s="56" t="s">
        <v>754</v>
      </c>
      <c r="E971" s="56" t="s">
        <v>616</v>
      </c>
      <c r="F971" s="55">
        <v>116554602.7</v>
      </c>
      <c r="G971" s="55">
        <v>116554602.7</v>
      </c>
      <c r="H971" s="55">
        <v>116554602.7</v>
      </c>
      <c r="I971" s="2"/>
    </row>
    <row r="972" spans="1:9" ht="38.25" outlineLevel="3" x14ac:dyDescent="0.25">
      <c r="A972" s="57" t="s">
        <v>734</v>
      </c>
      <c r="B972" s="56" t="s">
        <v>731</v>
      </c>
      <c r="C972" s="56" t="s">
        <v>752</v>
      </c>
      <c r="D972" s="56" t="s">
        <v>754</v>
      </c>
      <c r="E972" s="56" t="s">
        <v>733</v>
      </c>
      <c r="F972" s="55">
        <v>116554602.7</v>
      </c>
      <c r="G972" s="55">
        <v>116554602.7</v>
      </c>
      <c r="H972" s="55">
        <v>116554602.7</v>
      </c>
      <c r="I972" s="2"/>
    </row>
    <row r="973" spans="1:9" ht="63.75" outlineLevel="4" x14ac:dyDescent="0.25">
      <c r="A973" s="57" t="s">
        <v>744</v>
      </c>
      <c r="B973" s="56" t="s">
        <v>731</v>
      </c>
      <c r="C973" s="56" t="s">
        <v>752</v>
      </c>
      <c r="D973" s="56" t="s">
        <v>754</v>
      </c>
      <c r="E973" s="56" t="s">
        <v>743</v>
      </c>
      <c r="F973" s="55">
        <v>116554602.7</v>
      </c>
      <c r="G973" s="55">
        <v>116554602.7</v>
      </c>
      <c r="H973" s="55">
        <v>116554602.7</v>
      </c>
      <c r="I973" s="2"/>
    </row>
    <row r="974" spans="1:9" ht="25.5" outlineLevel="2" x14ac:dyDescent="0.25">
      <c r="A974" s="57" t="s">
        <v>753</v>
      </c>
      <c r="B974" s="56" t="s">
        <v>731</v>
      </c>
      <c r="C974" s="56" t="s">
        <v>752</v>
      </c>
      <c r="D974" s="56" t="s">
        <v>751</v>
      </c>
      <c r="E974" s="56" t="s">
        <v>616</v>
      </c>
      <c r="F974" s="55">
        <v>7198304.4000000004</v>
      </c>
      <c r="G974" s="55">
        <v>7198304.4000000004</v>
      </c>
      <c r="H974" s="55">
        <v>7198304.4000000004</v>
      </c>
      <c r="I974" s="2"/>
    </row>
    <row r="975" spans="1:9" ht="38.25" outlineLevel="3" x14ac:dyDescent="0.25">
      <c r="A975" s="57" t="s">
        <v>734</v>
      </c>
      <c r="B975" s="56" t="s">
        <v>731</v>
      </c>
      <c r="C975" s="56" t="s">
        <v>752</v>
      </c>
      <c r="D975" s="56" t="s">
        <v>751</v>
      </c>
      <c r="E975" s="56" t="s">
        <v>733</v>
      </c>
      <c r="F975" s="55">
        <v>7198304.4000000004</v>
      </c>
      <c r="G975" s="55">
        <v>7198304.4000000004</v>
      </c>
      <c r="H975" s="55">
        <v>7198304.4000000004</v>
      </c>
      <c r="I975" s="2"/>
    </row>
    <row r="976" spans="1:9" ht="63.75" outlineLevel="4" x14ac:dyDescent="0.25">
      <c r="A976" s="57" t="s">
        <v>744</v>
      </c>
      <c r="B976" s="56" t="s">
        <v>731</v>
      </c>
      <c r="C976" s="56" t="s">
        <v>752</v>
      </c>
      <c r="D976" s="56" t="s">
        <v>751</v>
      </c>
      <c r="E976" s="56" t="s">
        <v>743</v>
      </c>
      <c r="F976" s="55">
        <v>7198304.4000000004</v>
      </c>
      <c r="G976" s="55">
        <v>7198304.4000000004</v>
      </c>
      <c r="H976" s="55">
        <v>7198304.4000000004</v>
      </c>
      <c r="I976" s="2"/>
    </row>
    <row r="977" spans="1:9" outlineLevel="1" x14ac:dyDescent="0.25">
      <c r="A977" s="57" t="s">
        <v>750</v>
      </c>
      <c r="B977" s="56" t="s">
        <v>731</v>
      </c>
      <c r="C977" s="56" t="s">
        <v>730</v>
      </c>
      <c r="D977" s="56" t="s">
        <v>630</v>
      </c>
      <c r="E977" s="56" t="s">
        <v>616</v>
      </c>
      <c r="F977" s="55">
        <v>45276360.229999997</v>
      </c>
      <c r="G977" s="55">
        <v>45276360.229999997</v>
      </c>
      <c r="H977" s="55">
        <v>45265067.380000003</v>
      </c>
      <c r="I977" s="2"/>
    </row>
    <row r="978" spans="1:9" ht="38.25" outlineLevel="2" x14ac:dyDescent="0.25">
      <c r="A978" s="57" t="s">
        <v>749</v>
      </c>
      <c r="B978" s="56" t="s">
        <v>731</v>
      </c>
      <c r="C978" s="56" t="s">
        <v>730</v>
      </c>
      <c r="D978" s="56" t="s">
        <v>748</v>
      </c>
      <c r="E978" s="56" t="s">
        <v>616</v>
      </c>
      <c r="F978" s="55">
        <v>920961.1</v>
      </c>
      <c r="G978" s="55">
        <v>920961.1</v>
      </c>
      <c r="H978" s="55">
        <v>917652.49</v>
      </c>
      <c r="I978" s="2"/>
    </row>
    <row r="979" spans="1:9" ht="38.25" outlineLevel="3" x14ac:dyDescent="0.25">
      <c r="A979" s="57" t="s">
        <v>734</v>
      </c>
      <c r="B979" s="56" t="s">
        <v>731</v>
      </c>
      <c r="C979" s="56" t="s">
        <v>730</v>
      </c>
      <c r="D979" s="56" t="s">
        <v>748</v>
      </c>
      <c r="E979" s="56" t="s">
        <v>733</v>
      </c>
      <c r="F979" s="55">
        <v>920961.1</v>
      </c>
      <c r="G979" s="55">
        <v>920961.1</v>
      </c>
      <c r="H979" s="55">
        <v>917652.49</v>
      </c>
      <c r="I979" s="2"/>
    </row>
    <row r="980" spans="1:9" ht="25.5" outlineLevel="4" x14ac:dyDescent="0.25">
      <c r="A980" s="57" t="s">
        <v>732</v>
      </c>
      <c r="B980" s="56" t="s">
        <v>731</v>
      </c>
      <c r="C980" s="56" t="s">
        <v>730</v>
      </c>
      <c r="D980" s="56" t="s">
        <v>748</v>
      </c>
      <c r="E980" s="56" t="s">
        <v>728</v>
      </c>
      <c r="F980" s="55">
        <v>920961.1</v>
      </c>
      <c r="G980" s="55">
        <v>920961.1</v>
      </c>
      <c r="H980" s="55">
        <v>917652.49</v>
      </c>
      <c r="I980" s="2"/>
    </row>
    <row r="981" spans="1:9" ht="63.75" outlineLevel="2" x14ac:dyDescent="0.25">
      <c r="A981" s="57" t="s">
        <v>747</v>
      </c>
      <c r="B981" s="56" t="s">
        <v>731</v>
      </c>
      <c r="C981" s="56" t="s">
        <v>730</v>
      </c>
      <c r="D981" s="56" t="s">
        <v>746</v>
      </c>
      <c r="E981" s="56" t="s">
        <v>616</v>
      </c>
      <c r="F981" s="55">
        <v>460000</v>
      </c>
      <c r="G981" s="55">
        <v>460000</v>
      </c>
      <c r="H981" s="55">
        <v>452015.76</v>
      </c>
      <c r="I981" s="2"/>
    </row>
    <row r="982" spans="1:9" ht="38.25" outlineLevel="3" x14ac:dyDescent="0.25">
      <c r="A982" s="57" t="s">
        <v>734</v>
      </c>
      <c r="B982" s="56" t="s">
        <v>731</v>
      </c>
      <c r="C982" s="56" t="s">
        <v>730</v>
      </c>
      <c r="D982" s="56" t="s">
        <v>746</v>
      </c>
      <c r="E982" s="56" t="s">
        <v>733</v>
      </c>
      <c r="F982" s="55">
        <v>460000</v>
      </c>
      <c r="G982" s="55">
        <v>460000</v>
      </c>
      <c r="H982" s="55">
        <v>452015.76</v>
      </c>
      <c r="I982" s="2"/>
    </row>
    <row r="983" spans="1:9" ht="25.5" outlineLevel="4" x14ac:dyDescent="0.25">
      <c r="A983" s="57" t="s">
        <v>732</v>
      </c>
      <c r="B983" s="56" t="s">
        <v>731</v>
      </c>
      <c r="C983" s="56" t="s">
        <v>730</v>
      </c>
      <c r="D983" s="56" t="s">
        <v>746</v>
      </c>
      <c r="E983" s="56" t="s">
        <v>728</v>
      </c>
      <c r="F983" s="55">
        <v>460000</v>
      </c>
      <c r="G983" s="55">
        <v>460000</v>
      </c>
      <c r="H983" s="55">
        <v>452015.76</v>
      </c>
      <c r="I983" s="2"/>
    </row>
    <row r="984" spans="1:9" ht="38.25" outlineLevel="2" x14ac:dyDescent="0.25">
      <c r="A984" s="57" t="s">
        <v>745</v>
      </c>
      <c r="B984" s="56" t="s">
        <v>731</v>
      </c>
      <c r="C984" s="56" t="s">
        <v>730</v>
      </c>
      <c r="D984" s="56" t="s">
        <v>742</v>
      </c>
      <c r="E984" s="56" t="s">
        <v>616</v>
      </c>
      <c r="F984" s="55">
        <v>30947357.59</v>
      </c>
      <c r="G984" s="55">
        <v>30947357.59</v>
      </c>
      <c r="H984" s="55">
        <v>30947357.59</v>
      </c>
      <c r="I984" s="2"/>
    </row>
    <row r="985" spans="1:9" ht="38.25" outlineLevel="3" x14ac:dyDescent="0.25">
      <c r="A985" s="57" t="s">
        <v>734</v>
      </c>
      <c r="B985" s="56" t="s">
        <v>731</v>
      </c>
      <c r="C985" s="56" t="s">
        <v>730</v>
      </c>
      <c r="D985" s="56" t="s">
        <v>742</v>
      </c>
      <c r="E985" s="56" t="s">
        <v>733</v>
      </c>
      <c r="F985" s="55">
        <v>30947357.59</v>
      </c>
      <c r="G985" s="55">
        <v>30947357.59</v>
      </c>
      <c r="H985" s="55">
        <v>30947357.59</v>
      </c>
      <c r="I985" s="2"/>
    </row>
    <row r="986" spans="1:9" ht="63.75" outlineLevel="4" x14ac:dyDescent="0.25">
      <c r="A986" s="57" t="s">
        <v>744</v>
      </c>
      <c r="B986" s="56" t="s">
        <v>731</v>
      </c>
      <c r="C986" s="56" t="s">
        <v>730</v>
      </c>
      <c r="D986" s="56" t="s">
        <v>742</v>
      </c>
      <c r="E986" s="56" t="s">
        <v>743</v>
      </c>
      <c r="F986" s="55">
        <v>16438426.810000001</v>
      </c>
      <c r="G986" s="55">
        <v>16438426.810000001</v>
      </c>
      <c r="H986" s="55">
        <v>16438426.810000001</v>
      </c>
      <c r="I986" s="2"/>
    </row>
    <row r="987" spans="1:9" ht="89.25" outlineLevel="4" x14ac:dyDescent="0.25">
      <c r="A987" s="57" t="s">
        <v>740</v>
      </c>
      <c r="B987" s="56" t="s">
        <v>731</v>
      </c>
      <c r="C987" s="56" t="s">
        <v>730</v>
      </c>
      <c r="D987" s="56" t="s">
        <v>742</v>
      </c>
      <c r="E987" s="56" t="s">
        <v>738</v>
      </c>
      <c r="F987" s="55">
        <v>14508930.779999999</v>
      </c>
      <c r="G987" s="55">
        <v>14508930.779999999</v>
      </c>
      <c r="H987" s="55">
        <v>14508930.779999999</v>
      </c>
      <c r="I987" s="2"/>
    </row>
    <row r="988" spans="1:9" ht="76.5" outlineLevel="2" x14ac:dyDescent="0.25">
      <c r="A988" s="57" t="s">
        <v>737</v>
      </c>
      <c r="B988" s="56" t="s">
        <v>731</v>
      </c>
      <c r="C988" s="56" t="s">
        <v>730</v>
      </c>
      <c r="D988" s="56" t="s">
        <v>741</v>
      </c>
      <c r="E988" s="56" t="s">
        <v>616</v>
      </c>
      <c r="F988" s="55">
        <v>6400000</v>
      </c>
      <c r="G988" s="55">
        <v>6400000</v>
      </c>
      <c r="H988" s="55">
        <v>6400000</v>
      </c>
      <c r="I988" s="2"/>
    </row>
    <row r="989" spans="1:9" ht="38.25" outlineLevel="3" x14ac:dyDescent="0.25">
      <c r="A989" s="57" t="s">
        <v>734</v>
      </c>
      <c r="B989" s="56" t="s">
        <v>731</v>
      </c>
      <c r="C989" s="56" t="s">
        <v>730</v>
      </c>
      <c r="D989" s="56" t="s">
        <v>741</v>
      </c>
      <c r="E989" s="56" t="s">
        <v>733</v>
      </c>
      <c r="F989" s="55">
        <v>6400000</v>
      </c>
      <c r="G989" s="55">
        <v>6400000</v>
      </c>
      <c r="H989" s="55">
        <v>6400000</v>
      </c>
      <c r="I989" s="2"/>
    </row>
    <row r="990" spans="1:9" ht="89.25" outlineLevel="4" x14ac:dyDescent="0.25">
      <c r="A990" s="57" t="s">
        <v>740</v>
      </c>
      <c r="B990" s="56" t="s">
        <v>731</v>
      </c>
      <c r="C990" s="56" t="s">
        <v>730</v>
      </c>
      <c r="D990" s="56" t="s">
        <v>741</v>
      </c>
      <c r="E990" s="56" t="s">
        <v>738</v>
      </c>
      <c r="F990" s="55">
        <v>6400000</v>
      </c>
      <c r="G990" s="55">
        <v>6400000</v>
      </c>
      <c r="H990" s="55">
        <v>6400000</v>
      </c>
      <c r="I990" s="2"/>
    </row>
    <row r="991" spans="1:9" ht="89.25" outlineLevel="2" x14ac:dyDescent="0.25">
      <c r="A991" s="57" t="s">
        <v>735</v>
      </c>
      <c r="B991" s="56" t="s">
        <v>731</v>
      </c>
      <c r="C991" s="56" t="s">
        <v>730</v>
      </c>
      <c r="D991" s="56" t="s">
        <v>739</v>
      </c>
      <c r="E991" s="56" t="s">
        <v>616</v>
      </c>
      <c r="F991" s="55">
        <v>3446153.85</v>
      </c>
      <c r="G991" s="55">
        <v>3446153.85</v>
      </c>
      <c r="H991" s="55">
        <v>3446153.85</v>
      </c>
      <c r="I991" s="2"/>
    </row>
    <row r="992" spans="1:9" ht="38.25" outlineLevel="3" x14ac:dyDescent="0.25">
      <c r="A992" s="57" t="s">
        <v>734</v>
      </c>
      <c r="B992" s="56" t="s">
        <v>731</v>
      </c>
      <c r="C992" s="56" t="s">
        <v>730</v>
      </c>
      <c r="D992" s="56" t="s">
        <v>739</v>
      </c>
      <c r="E992" s="56" t="s">
        <v>733</v>
      </c>
      <c r="F992" s="55">
        <v>3446153.85</v>
      </c>
      <c r="G992" s="55">
        <v>3446153.85</v>
      </c>
      <c r="H992" s="55">
        <v>3446153.85</v>
      </c>
      <c r="I992" s="2"/>
    </row>
    <row r="993" spans="1:9" ht="89.25" outlineLevel="4" x14ac:dyDescent="0.25">
      <c r="A993" s="57" t="s">
        <v>740</v>
      </c>
      <c r="B993" s="56" t="s">
        <v>731</v>
      </c>
      <c r="C993" s="56" t="s">
        <v>730</v>
      </c>
      <c r="D993" s="56" t="s">
        <v>739</v>
      </c>
      <c r="E993" s="56" t="s">
        <v>738</v>
      </c>
      <c r="F993" s="55">
        <v>3446153.85</v>
      </c>
      <c r="G993" s="55">
        <v>3446153.85</v>
      </c>
      <c r="H993" s="55">
        <v>3446153.85</v>
      </c>
      <c r="I993" s="2"/>
    </row>
    <row r="994" spans="1:9" ht="76.5" outlineLevel="2" x14ac:dyDescent="0.25">
      <c r="A994" s="57" t="s">
        <v>737</v>
      </c>
      <c r="B994" s="56" t="s">
        <v>731</v>
      </c>
      <c r="C994" s="56" t="s">
        <v>730</v>
      </c>
      <c r="D994" s="56" t="s">
        <v>736</v>
      </c>
      <c r="E994" s="56" t="s">
        <v>616</v>
      </c>
      <c r="F994" s="55">
        <v>2016227</v>
      </c>
      <c r="G994" s="55">
        <v>2016227</v>
      </c>
      <c r="H994" s="55">
        <v>2016227</v>
      </c>
      <c r="I994" s="2"/>
    </row>
    <row r="995" spans="1:9" ht="38.25" outlineLevel="3" x14ac:dyDescent="0.25">
      <c r="A995" s="57" t="s">
        <v>734</v>
      </c>
      <c r="B995" s="56" t="s">
        <v>731</v>
      </c>
      <c r="C995" s="56" t="s">
        <v>730</v>
      </c>
      <c r="D995" s="56" t="s">
        <v>736</v>
      </c>
      <c r="E995" s="56" t="s">
        <v>733</v>
      </c>
      <c r="F995" s="55">
        <v>2016227</v>
      </c>
      <c r="G995" s="55">
        <v>2016227</v>
      </c>
      <c r="H995" s="55">
        <v>2016227</v>
      </c>
      <c r="I995" s="2"/>
    </row>
    <row r="996" spans="1:9" ht="25.5" outlineLevel="4" x14ac:dyDescent="0.25">
      <c r="A996" s="57" t="s">
        <v>732</v>
      </c>
      <c r="B996" s="56" t="s">
        <v>731</v>
      </c>
      <c r="C996" s="56" t="s">
        <v>730</v>
      </c>
      <c r="D996" s="56" t="s">
        <v>736</v>
      </c>
      <c r="E996" s="56" t="s">
        <v>728</v>
      </c>
      <c r="F996" s="55">
        <v>2016227</v>
      </c>
      <c r="G996" s="55">
        <v>2016227</v>
      </c>
      <c r="H996" s="55">
        <v>2016227</v>
      </c>
      <c r="I996" s="2"/>
    </row>
    <row r="997" spans="1:9" ht="89.25" outlineLevel="2" x14ac:dyDescent="0.25">
      <c r="A997" s="57" t="s">
        <v>735</v>
      </c>
      <c r="B997" s="56" t="s">
        <v>731</v>
      </c>
      <c r="C997" s="56" t="s">
        <v>730</v>
      </c>
      <c r="D997" s="56" t="s">
        <v>729</v>
      </c>
      <c r="E997" s="56" t="s">
        <v>616</v>
      </c>
      <c r="F997" s="55">
        <v>1085660.69</v>
      </c>
      <c r="G997" s="55">
        <v>1085660.69</v>
      </c>
      <c r="H997" s="55">
        <v>1085660.69</v>
      </c>
      <c r="I997" s="2"/>
    </row>
    <row r="998" spans="1:9" ht="38.25" outlineLevel="3" x14ac:dyDescent="0.25">
      <c r="A998" s="57" t="s">
        <v>734</v>
      </c>
      <c r="B998" s="56" t="s">
        <v>731</v>
      </c>
      <c r="C998" s="56" t="s">
        <v>730</v>
      </c>
      <c r="D998" s="56" t="s">
        <v>729</v>
      </c>
      <c r="E998" s="56" t="s">
        <v>733</v>
      </c>
      <c r="F998" s="55">
        <v>1085660.69</v>
      </c>
      <c r="G998" s="55">
        <v>1085660.69</v>
      </c>
      <c r="H998" s="55">
        <v>1085660.69</v>
      </c>
      <c r="I998" s="2"/>
    </row>
    <row r="999" spans="1:9" ht="25.5" outlineLevel="4" x14ac:dyDescent="0.25">
      <c r="A999" s="57" t="s">
        <v>732</v>
      </c>
      <c r="B999" s="56" t="s">
        <v>731</v>
      </c>
      <c r="C999" s="56" t="s">
        <v>730</v>
      </c>
      <c r="D999" s="56" t="s">
        <v>729</v>
      </c>
      <c r="E999" s="56" t="s">
        <v>728</v>
      </c>
      <c r="F999" s="55">
        <v>1085660.69</v>
      </c>
      <c r="G999" s="55">
        <v>1085660.69</v>
      </c>
      <c r="H999" s="55">
        <v>1085660.69</v>
      </c>
      <c r="I999" s="2"/>
    </row>
    <row r="1000" spans="1:9" ht="27.75" customHeight="1" x14ac:dyDescent="0.25">
      <c r="A1000" s="57" t="s">
        <v>727</v>
      </c>
      <c r="B1000" s="56" t="s">
        <v>612</v>
      </c>
      <c r="C1000" s="56" t="s">
        <v>726</v>
      </c>
      <c r="D1000" s="56" t="s">
        <v>630</v>
      </c>
      <c r="E1000" s="56" t="s">
        <v>616</v>
      </c>
      <c r="F1000" s="55">
        <f>338112531.6+5215303.2</f>
        <v>343327834.80000001</v>
      </c>
      <c r="G1000" s="55">
        <v>338112531.60000002</v>
      </c>
      <c r="H1000" s="55">
        <v>327273673.33999997</v>
      </c>
      <c r="I1000" s="2"/>
    </row>
    <row r="1001" spans="1:9" outlineLevel="1" x14ac:dyDescent="0.25">
      <c r="A1001" s="57" t="s">
        <v>725</v>
      </c>
      <c r="B1001" s="56" t="s">
        <v>612</v>
      </c>
      <c r="C1001" s="56" t="s">
        <v>691</v>
      </c>
      <c r="D1001" s="56" t="s">
        <v>630</v>
      </c>
      <c r="E1001" s="56" t="s">
        <v>616</v>
      </c>
      <c r="F1001" s="55">
        <v>93751791.629999995</v>
      </c>
      <c r="G1001" s="55">
        <v>93751791.629999995</v>
      </c>
      <c r="H1001" s="55">
        <v>92039283.390000001</v>
      </c>
      <c r="I1001" s="2"/>
    </row>
    <row r="1002" spans="1:9" ht="38.25" outlineLevel="2" x14ac:dyDescent="0.25">
      <c r="A1002" s="57" t="s">
        <v>724</v>
      </c>
      <c r="B1002" s="56" t="s">
        <v>612</v>
      </c>
      <c r="C1002" s="56" t="s">
        <v>691</v>
      </c>
      <c r="D1002" s="56" t="s">
        <v>723</v>
      </c>
      <c r="E1002" s="56" t="s">
        <v>616</v>
      </c>
      <c r="F1002" s="55">
        <v>425933</v>
      </c>
      <c r="G1002" s="55">
        <v>425933</v>
      </c>
      <c r="H1002" s="55">
        <v>425900</v>
      </c>
      <c r="I1002" s="2"/>
    </row>
    <row r="1003" spans="1:9" ht="38.25" outlineLevel="3" x14ac:dyDescent="0.25">
      <c r="A1003" s="57" t="s">
        <v>643</v>
      </c>
      <c r="B1003" s="56" t="s">
        <v>612</v>
      </c>
      <c r="C1003" s="56" t="s">
        <v>691</v>
      </c>
      <c r="D1003" s="56" t="s">
        <v>723</v>
      </c>
      <c r="E1003" s="56" t="s">
        <v>642</v>
      </c>
      <c r="F1003" s="55">
        <v>425933</v>
      </c>
      <c r="G1003" s="55">
        <v>425933</v>
      </c>
      <c r="H1003" s="55">
        <v>425900</v>
      </c>
      <c r="I1003" s="2"/>
    </row>
    <row r="1004" spans="1:9" outlineLevel="4" x14ac:dyDescent="0.25">
      <c r="A1004" s="57" t="s">
        <v>641</v>
      </c>
      <c r="B1004" s="56" t="s">
        <v>612</v>
      </c>
      <c r="C1004" s="56" t="s">
        <v>691</v>
      </c>
      <c r="D1004" s="56" t="s">
        <v>723</v>
      </c>
      <c r="E1004" s="56" t="s">
        <v>638</v>
      </c>
      <c r="F1004" s="55">
        <v>425933</v>
      </c>
      <c r="G1004" s="55">
        <v>425933</v>
      </c>
      <c r="H1004" s="55">
        <v>425900</v>
      </c>
      <c r="I1004" s="2"/>
    </row>
    <row r="1005" spans="1:9" ht="25.5" outlineLevel="2" x14ac:dyDescent="0.25">
      <c r="A1005" s="57" t="s">
        <v>722</v>
      </c>
      <c r="B1005" s="56" t="s">
        <v>612</v>
      </c>
      <c r="C1005" s="56" t="s">
        <v>691</v>
      </c>
      <c r="D1005" s="56" t="s">
        <v>721</v>
      </c>
      <c r="E1005" s="56" t="s">
        <v>616</v>
      </c>
      <c r="F1005" s="55">
        <v>120000</v>
      </c>
      <c r="G1005" s="55">
        <v>120000</v>
      </c>
      <c r="H1005" s="55">
        <v>120000</v>
      </c>
      <c r="I1005" s="2"/>
    </row>
    <row r="1006" spans="1:9" ht="38.25" outlineLevel="3" x14ac:dyDescent="0.25">
      <c r="A1006" s="57" t="s">
        <v>643</v>
      </c>
      <c r="B1006" s="56" t="s">
        <v>612</v>
      </c>
      <c r="C1006" s="56" t="s">
        <v>691</v>
      </c>
      <c r="D1006" s="56" t="s">
        <v>721</v>
      </c>
      <c r="E1006" s="56" t="s">
        <v>642</v>
      </c>
      <c r="F1006" s="55">
        <v>120000</v>
      </c>
      <c r="G1006" s="55">
        <v>120000</v>
      </c>
      <c r="H1006" s="55">
        <v>120000</v>
      </c>
      <c r="I1006" s="2"/>
    </row>
    <row r="1007" spans="1:9" outlineLevel="4" x14ac:dyDescent="0.25">
      <c r="A1007" s="57" t="s">
        <v>641</v>
      </c>
      <c r="B1007" s="56" t="s">
        <v>612</v>
      </c>
      <c r="C1007" s="56" t="s">
        <v>691</v>
      </c>
      <c r="D1007" s="56" t="s">
        <v>721</v>
      </c>
      <c r="E1007" s="56" t="s">
        <v>638</v>
      </c>
      <c r="F1007" s="55">
        <v>120000</v>
      </c>
      <c r="G1007" s="55">
        <v>120000</v>
      </c>
      <c r="H1007" s="55">
        <v>120000</v>
      </c>
      <c r="I1007" s="2"/>
    </row>
    <row r="1008" spans="1:9" ht="25.5" outlineLevel="2" x14ac:dyDescent="0.25">
      <c r="A1008" s="57" t="s">
        <v>720</v>
      </c>
      <c r="B1008" s="56" t="s">
        <v>612</v>
      </c>
      <c r="C1008" s="56" t="s">
        <v>691</v>
      </c>
      <c r="D1008" s="56" t="s">
        <v>719</v>
      </c>
      <c r="E1008" s="56" t="s">
        <v>616</v>
      </c>
      <c r="F1008" s="55">
        <v>11912170.5</v>
      </c>
      <c r="G1008" s="55">
        <v>11912170.5</v>
      </c>
      <c r="H1008" s="55">
        <v>10582461.199999999</v>
      </c>
      <c r="I1008" s="2"/>
    </row>
    <row r="1009" spans="1:9" ht="38.25" outlineLevel="3" x14ac:dyDescent="0.25">
      <c r="A1009" s="57" t="s">
        <v>643</v>
      </c>
      <c r="B1009" s="56" t="s">
        <v>612</v>
      </c>
      <c r="C1009" s="56" t="s">
        <v>691</v>
      </c>
      <c r="D1009" s="56" t="s">
        <v>719</v>
      </c>
      <c r="E1009" s="56" t="s">
        <v>642</v>
      </c>
      <c r="F1009" s="55">
        <v>11912170.5</v>
      </c>
      <c r="G1009" s="55">
        <v>11912170.5</v>
      </c>
      <c r="H1009" s="55">
        <v>10582461.199999999</v>
      </c>
      <c r="I1009" s="2"/>
    </row>
    <row r="1010" spans="1:9" outlineLevel="4" x14ac:dyDescent="0.25">
      <c r="A1010" s="57" t="s">
        <v>641</v>
      </c>
      <c r="B1010" s="56" t="s">
        <v>612</v>
      </c>
      <c r="C1010" s="56" t="s">
        <v>691</v>
      </c>
      <c r="D1010" s="56" t="s">
        <v>719</v>
      </c>
      <c r="E1010" s="56" t="s">
        <v>638</v>
      </c>
      <c r="F1010" s="55">
        <v>7696896.8799999999</v>
      </c>
      <c r="G1010" s="55">
        <v>7696896.8799999999</v>
      </c>
      <c r="H1010" s="55">
        <v>6526204.6399999997</v>
      </c>
      <c r="I1010" s="2"/>
    </row>
    <row r="1011" spans="1:9" outlineLevel="4" x14ac:dyDescent="0.25">
      <c r="A1011" s="57" t="s">
        <v>681</v>
      </c>
      <c r="B1011" s="56" t="s">
        <v>612</v>
      </c>
      <c r="C1011" s="56" t="s">
        <v>691</v>
      </c>
      <c r="D1011" s="56" t="s">
        <v>719</v>
      </c>
      <c r="E1011" s="56" t="s">
        <v>680</v>
      </c>
      <c r="F1011" s="55">
        <v>4215273.62</v>
      </c>
      <c r="G1011" s="55">
        <v>4215273.62</v>
      </c>
      <c r="H1011" s="55">
        <v>4056256.56</v>
      </c>
      <c r="I1011" s="2"/>
    </row>
    <row r="1012" spans="1:9" ht="51" outlineLevel="2" x14ac:dyDescent="0.25">
      <c r="A1012" s="57" t="s">
        <v>718</v>
      </c>
      <c r="B1012" s="56" t="s">
        <v>612</v>
      </c>
      <c r="C1012" s="56" t="s">
        <v>691</v>
      </c>
      <c r="D1012" s="56" t="s">
        <v>716</v>
      </c>
      <c r="E1012" s="56" t="s">
        <v>616</v>
      </c>
      <c r="F1012" s="55">
        <v>1578825</v>
      </c>
      <c r="G1012" s="55">
        <v>1578825</v>
      </c>
      <c r="H1012" s="55">
        <v>1472674</v>
      </c>
      <c r="I1012" s="2"/>
    </row>
    <row r="1013" spans="1:9" ht="38.25" outlineLevel="3" x14ac:dyDescent="0.25">
      <c r="A1013" s="57" t="s">
        <v>643</v>
      </c>
      <c r="B1013" s="56" t="s">
        <v>612</v>
      </c>
      <c r="C1013" s="56" t="s">
        <v>691</v>
      </c>
      <c r="D1013" s="56" t="s">
        <v>716</v>
      </c>
      <c r="E1013" s="56" t="s">
        <v>642</v>
      </c>
      <c r="F1013" s="55">
        <v>1578825</v>
      </c>
      <c r="G1013" s="55">
        <v>1578825</v>
      </c>
      <c r="H1013" s="55">
        <v>1472674</v>
      </c>
      <c r="I1013" s="2"/>
    </row>
    <row r="1014" spans="1:9" outlineLevel="4" x14ac:dyDescent="0.25">
      <c r="A1014" s="57" t="s">
        <v>641</v>
      </c>
      <c r="B1014" s="56" t="s">
        <v>612</v>
      </c>
      <c r="C1014" s="56" t="s">
        <v>691</v>
      </c>
      <c r="D1014" s="56" t="s">
        <v>716</v>
      </c>
      <c r="E1014" s="56" t="s">
        <v>638</v>
      </c>
      <c r="F1014" s="55">
        <v>1337459</v>
      </c>
      <c r="G1014" s="55">
        <v>1337459</v>
      </c>
      <c r="H1014" s="55">
        <v>1231308</v>
      </c>
      <c r="I1014" s="2"/>
    </row>
    <row r="1015" spans="1:9" ht="51" outlineLevel="4" x14ac:dyDescent="0.25">
      <c r="A1015" s="57" t="s">
        <v>717</v>
      </c>
      <c r="B1015" s="56" t="s">
        <v>612</v>
      </c>
      <c r="C1015" s="56" t="s">
        <v>691</v>
      </c>
      <c r="D1015" s="56" t="s">
        <v>716</v>
      </c>
      <c r="E1015" s="56" t="s">
        <v>715</v>
      </c>
      <c r="F1015" s="55">
        <v>241366</v>
      </c>
      <c r="G1015" s="55">
        <v>241366</v>
      </c>
      <c r="H1015" s="55">
        <v>241366</v>
      </c>
      <c r="I1015" s="2"/>
    </row>
    <row r="1016" spans="1:9" ht="38.25" outlineLevel="2" x14ac:dyDescent="0.25">
      <c r="A1016" s="57" t="s">
        <v>714</v>
      </c>
      <c r="B1016" s="56" t="s">
        <v>612</v>
      </c>
      <c r="C1016" s="56" t="s">
        <v>691</v>
      </c>
      <c r="D1016" s="56" t="s">
        <v>713</v>
      </c>
      <c r="E1016" s="56" t="s">
        <v>616</v>
      </c>
      <c r="F1016" s="55">
        <v>2014220.34</v>
      </c>
      <c r="G1016" s="55">
        <v>2014220.34</v>
      </c>
      <c r="H1016" s="55">
        <v>1876404.01</v>
      </c>
      <c r="I1016" s="2"/>
    </row>
    <row r="1017" spans="1:9" ht="38.25" outlineLevel="3" x14ac:dyDescent="0.25">
      <c r="A1017" s="57" t="s">
        <v>643</v>
      </c>
      <c r="B1017" s="56" t="s">
        <v>612</v>
      </c>
      <c r="C1017" s="56" t="s">
        <v>691</v>
      </c>
      <c r="D1017" s="56" t="s">
        <v>713</v>
      </c>
      <c r="E1017" s="56" t="s">
        <v>642</v>
      </c>
      <c r="F1017" s="55">
        <v>2014220.34</v>
      </c>
      <c r="G1017" s="55">
        <v>2014220.34</v>
      </c>
      <c r="H1017" s="55">
        <v>1876404.01</v>
      </c>
      <c r="I1017" s="2"/>
    </row>
    <row r="1018" spans="1:9" outlineLevel="4" x14ac:dyDescent="0.25">
      <c r="A1018" s="57" t="s">
        <v>641</v>
      </c>
      <c r="B1018" s="56" t="s">
        <v>612</v>
      </c>
      <c r="C1018" s="56" t="s">
        <v>691</v>
      </c>
      <c r="D1018" s="56" t="s">
        <v>713</v>
      </c>
      <c r="E1018" s="56" t="s">
        <v>638</v>
      </c>
      <c r="F1018" s="55">
        <v>2014220.34</v>
      </c>
      <c r="G1018" s="55">
        <v>2014220.34</v>
      </c>
      <c r="H1018" s="55">
        <v>1876404.01</v>
      </c>
      <c r="I1018" s="2"/>
    </row>
    <row r="1019" spans="1:9" ht="38.25" outlineLevel="2" x14ac:dyDescent="0.25">
      <c r="A1019" s="57" t="s">
        <v>712</v>
      </c>
      <c r="B1019" s="56" t="s">
        <v>612</v>
      </c>
      <c r="C1019" s="56" t="s">
        <v>691</v>
      </c>
      <c r="D1019" s="56" t="s">
        <v>711</v>
      </c>
      <c r="E1019" s="56" t="s">
        <v>616</v>
      </c>
      <c r="F1019" s="55">
        <v>5672523.2699999996</v>
      </c>
      <c r="G1019" s="55">
        <v>5672523.2699999996</v>
      </c>
      <c r="H1019" s="55">
        <v>5672523.2699999996</v>
      </c>
      <c r="I1019" s="2"/>
    </row>
    <row r="1020" spans="1:9" ht="38.25" outlineLevel="3" x14ac:dyDescent="0.25">
      <c r="A1020" s="57" t="s">
        <v>643</v>
      </c>
      <c r="B1020" s="56" t="s">
        <v>612</v>
      </c>
      <c r="C1020" s="56" t="s">
        <v>691</v>
      </c>
      <c r="D1020" s="56" t="s">
        <v>711</v>
      </c>
      <c r="E1020" s="56" t="s">
        <v>642</v>
      </c>
      <c r="F1020" s="55">
        <v>4944523.2699999996</v>
      </c>
      <c r="G1020" s="55">
        <v>4944523.2699999996</v>
      </c>
      <c r="H1020" s="55">
        <v>4944523.2699999996</v>
      </c>
      <c r="I1020" s="2"/>
    </row>
    <row r="1021" spans="1:9" outlineLevel="4" x14ac:dyDescent="0.25">
      <c r="A1021" s="57" t="s">
        <v>641</v>
      </c>
      <c r="B1021" s="56" t="s">
        <v>612</v>
      </c>
      <c r="C1021" s="56" t="s">
        <v>691</v>
      </c>
      <c r="D1021" s="56" t="s">
        <v>711</v>
      </c>
      <c r="E1021" s="56" t="s">
        <v>638</v>
      </c>
      <c r="F1021" s="55">
        <v>4944523.2699999996</v>
      </c>
      <c r="G1021" s="55">
        <v>4944523.2699999996</v>
      </c>
      <c r="H1021" s="55">
        <v>4944523.2699999996</v>
      </c>
      <c r="I1021" s="2"/>
    </row>
    <row r="1022" spans="1:9" outlineLevel="3" x14ac:dyDescent="0.25">
      <c r="A1022" s="57" t="s">
        <v>657</v>
      </c>
      <c r="B1022" s="56" t="s">
        <v>612</v>
      </c>
      <c r="C1022" s="56" t="s">
        <v>691</v>
      </c>
      <c r="D1022" s="56" t="s">
        <v>711</v>
      </c>
      <c r="E1022" s="56" t="s">
        <v>656</v>
      </c>
      <c r="F1022" s="55">
        <v>728000</v>
      </c>
      <c r="G1022" s="55">
        <v>728000</v>
      </c>
      <c r="H1022" s="55">
        <v>728000</v>
      </c>
      <c r="I1022" s="2"/>
    </row>
    <row r="1023" spans="1:9" ht="38.25" outlineLevel="4" x14ac:dyDescent="0.25">
      <c r="A1023" s="57" t="s">
        <v>679</v>
      </c>
      <c r="B1023" s="56" t="s">
        <v>612</v>
      </c>
      <c r="C1023" s="56" t="s">
        <v>691</v>
      </c>
      <c r="D1023" s="56" t="s">
        <v>711</v>
      </c>
      <c r="E1023" s="56" t="s">
        <v>677</v>
      </c>
      <c r="F1023" s="55">
        <v>728000</v>
      </c>
      <c r="G1023" s="55">
        <v>728000</v>
      </c>
      <c r="H1023" s="55">
        <v>728000</v>
      </c>
      <c r="I1023" s="2"/>
    </row>
    <row r="1024" spans="1:9" ht="38.25" outlineLevel="2" x14ac:dyDescent="0.25">
      <c r="A1024" s="57" t="s">
        <v>710</v>
      </c>
      <c r="B1024" s="56" t="s">
        <v>612</v>
      </c>
      <c r="C1024" s="56" t="s">
        <v>691</v>
      </c>
      <c r="D1024" s="56" t="s">
        <v>709</v>
      </c>
      <c r="E1024" s="56" t="s">
        <v>616</v>
      </c>
      <c r="F1024" s="55">
        <v>48058.47</v>
      </c>
      <c r="G1024" s="55">
        <v>48058.47</v>
      </c>
      <c r="H1024" s="55">
        <v>31119.86</v>
      </c>
      <c r="I1024" s="2"/>
    </row>
    <row r="1025" spans="1:9" ht="38.25" outlineLevel="3" x14ac:dyDescent="0.25">
      <c r="A1025" s="57" t="s">
        <v>643</v>
      </c>
      <c r="B1025" s="56" t="s">
        <v>612</v>
      </c>
      <c r="C1025" s="56" t="s">
        <v>691</v>
      </c>
      <c r="D1025" s="56" t="s">
        <v>709</v>
      </c>
      <c r="E1025" s="56" t="s">
        <v>642</v>
      </c>
      <c r="F1025" s="55">
        <v>30909.87</v>
      </c>
      <c r="G1025" s="55">
        <v>30909.87</v>
      </c>
      <c r="H1025" s="55">
        <v>13971.86</v>
      </c>
      <c r="I1025" s="2"/>
    </row>
    <row r="1026" spans="1:9" outlineLevel="4" x14ac:dyDescent="0.25">
      <c r="A1026" s="57" t="s">
        <v>641</v>
      </c>
      <c r="B1026" s="56" t="s">
        <v>612</v>
      </c>
      <c r="C1026" s="56" t="s">
        <v>691</v>
      </c>
      <c r="D1026" s="56" t="s">
        <v>709</v>
      </c>
      <c r="E1026" s="56" t="s">
        <v>638</v>
      </c>
      <c r="F1026" s="55">
        <v>30909.87</v>
      </c>
      <c r="G1026" s="55">
        <v>30909.87</v>
      </c>
      <c r="H1026" s="55">
        <v>13971.86</v>
      </c>
      <c r="I1026" s="2"/>
    </row>
    <row r="1027" spans="1:9" outlineLevel="3" x14ac:dyDescent="0.25">
      <c r="A1027" s="57" t="s">
        <v>657</v>
      </c>
      <c r="B1027" s="56" t="s">
        <v>612</v>
      </c>
      <c r="C1027" s="56" t="s">
        <v>691</v>
      </c>
      <c r="D1027" s="56" t="s">
        <v>709</v>
      </c>
      <c r="E1027" s="56" t="s">
        <v>656</v>
      </c>
      <c r="F1027" s="55">
        <v>17148.599999999999</v>
      </c>
      <c r="G1027" s="55">
        <v>17148.599999999999</v>
      </c>
      <c r="H1027" s="55">
        <v>17148</v>
      </c>
      <c r="I1027" s="2"/>
    </row>
    <row r="1028" spans="1:9" outlineLevel="4" x14ac:dyDescent="0.25">
      <c r="A1028" s="57" t="s">
        <v>701</v>
      </c>
      <c r="B1028" s="56" t="s">
        <v>612</v>
      </c>
      <c r="C1028" s="56" t="s">
        <v>691</v>
      </c>
      <c r="D1028" s="56" t="s">
        <v>709</v>
      </c>
      <c r="E1028" s="56" t="s">
        <v>699</v>
      </c>
      <c r="F1028" s="55">
        <v>17148.599999999999</v>
      </c>
      <c r="G1028" s="55">
        <v>17148.599999999999</v>
      </c>
      <c r="H1028" s="55">
        <v>17148</v>
      </c>
      <c r="I1028" s="2"/>
    </row>
    <row r="1029" spans="1:9" ht="38.25" outlineLevel="2" x14ac:dyDescent="0.25">
      <c r="A1029" s="57" t="s">
        <v>708</v>
      </c>
      <c r="B1029" s="56" t="s">
        <v>612</v>
      </c>
      <c r="C1029" s="56" t="s">
        <v>691</v>
      </c>
      <c r="D1029" s="56" t="s">
        <v>707</v>
      </c>
      <c r="E1029" s="56" t="s">
        <v>616</v>
      </c>
      <c r="F1029" s="55">
        <v>650000</v>
      </c>
      <c r="G1029" s="55">
        <v>650000</v>
      </c>
      <c r="H1029" s="55">
        <v>650000</v>
      </c>
      <c r="I1029" s="2"/>
    </row>
    <row r="1030" spans="1:9" ht="38.25" outlineLevel="3" x14ac:dyDescent="0.25">
      <c r="A1030" s="57" t="s">
        <v>643</v>
      </c>
      <c r="B1030" s="56" t="s">
        <v>612</v>
      </c>
      <c r="C1030" s="56" t="s">
        <v>691</v>
      </c>
      <c r="D1030" s="56" t="s">
        <v>707</v>
      </c>
      <c r="E1030" s="56" t="s">
        <v>642</v>
      </c>
      <c r="F1030" s="55">
        <v>650000</v>
      </c>
      <c r="G1030" s="55">
        <v>650000</v>
      </c>
      <c r="H1030" s="55">
        <v>650000</v>
      </c>
      <c r="I1030" s="2"/>
    </row>
    <row r="1031" spans="1:9" outlineLevel="4" x14ac:dyDescent="0.25">
      <c r="A1031" s="57" t="s">
        <v>641</v>
      </c>
      <c r="B1031" s="56" t="s">
        <v>612</v>
      </c>
      <c r="C1031" s="56" t="s">
        <v>691</v>
      </c>
      <c r="D1031" s="56" t="s">
        <v>707</v>
      </c>
      <c r="E1031" s="56" t="s">
        <v>638</v>
      </c>
      <c r="F1031" s="55">
        <v>650000</v>
      </c>
      <c r="G1031" s="55">
        <v>650000</v>
      </c>
      <c r="H1031" s="55">
        <v>650000</v>
      </c>
      <c r="I1031" s="2"/>
    </row>
    <row r="1032" spans="1:9" ht="51" outlineLevel="2" x14ac:dyDescent="0.25">
      <c r="A1032" s="57" t="s">
        <v>706</v>
      </c>
      <c r="B1032" s="56" t="s">
        <v>612</v>
      </c>
      <c r="C1032" s="56" t="s">
        <v>691</v>
      </c>
      <c r="D1032" s="56" t="s">
        <v>705</v>
      </c>
      <c r="E1032" s="56" t="s">
        <v>616</v>
      </c>
      <c r="F1032" s="55">
        <v>456052</v>
      </c>
      <c r="G1032" s="55">
        <v>456052</v>
      </c>
      <c r="H1032" s="55">
        <v>456052</v>
      </c>
      <c r="I1032" s="2"/>
    </row>
    <row r="1033" spans="1:9" ht="38.25" outlineLevel="3" x14ac:dyDescent="0.25">
      <c r="A1033" s="57" t="s">
        <v>643</v>
      </c>
      <c r="B1033" s="56" t="s">
        <v>612</v>
      </c>
      <c r="C1033" s="56" t="s">
        <v>691</v>
      </c>
      <c r="D1033" s="56" t="s">
        <v>705</v>
      </c>
      <c r="E1033" s="56" t="s">
        <v>642</v>
      </c>
      <c r="F1033" s="55">
        <v>456052</v>
      </c>
      <c r="G1033" s="55">
        <v>456052</v>
      </c>
      <c r="H1033" s="55">
        <v>456052</v>
      </c>
      <c r="I1033" s="2"/>
    </row>
    <row r="1034" spans="1:9" outlineLevel="4" x14ac:dyDescent="0.25">
      <c r="A1034" s="57" t="s">
        <v>641</v>
      </c>
      <c r="B1034" s="56" t="s">
        <v>612</v>
      </c>
      <c r="C1034" s="56" t="s">
        <v>691</v>
      </c>
      <c r="D1034" s="56" t="s">
        <v>705</v>
      </c>
      <c r="E1034" s="56" t="s">
        <v>638</v>
      </c>
      <c r="F1034" s="55">
        <v>456052</v>
      </c>
      <c r="G1034" s="55">
        <v>456052</v>
      </c>
      <c r="H1034" s="55">
        <v>456052</v>
      </c>
      <c r="I1034" s="2"/>
    </row>
    <row r="1035" spans="1:9" ht="63.75" outlineLevel="2" x14ac:dyDescent="0.25">
      <c r="A1035" s="57" t="s">
        <v>704</v>
      </c>
      <c r="B1035" s="56" t="s">
        <v>612</v>
      </c>
      <c r="C1035" s="56" t="s">
        <v>691</v>
      </c>
      <c r="D1035" s="56" t="s">
        <v>703</v>
      </c>
      <c r="E1035" s="56" t="s">
        <v>616</v>
      </c>
      <c r="F1035" s="55">
        <v>190000</v>
      </c>
      <c r="G1035" s="55">
        <v>190000</v>
      </c>
      <c r="H1035" s="55">
        <v>186000</v>
      </c>
      <c r="I1035" s="2"/>
    </row>
    <row r="1036" spans="1:9" ht="38.25" outlineLevel="3" x14ac:dyDescent="0.25">
      <c r="A1036" s="57" t="s">
        <v>643</v>
      </c>
      <c r="B1036" s="56" t="s">
        <v>612</v>
      </c>
      <c r="C1036" s="56" t="s">
        <v>691</v>
      </c>
      <c r="D1036" s="56" t="s">
        <v>703</v>
      </c>
      <c r="E1036" s="56" t="s">
        <v>642</v>
      </c>
      <c r="F1036" s="55">
        <v>190000</v>
      </c>
      <c r="G1036" s="55">
        <v>190000</v>
      </c>
      <c r="H1036" s="55">
        <v>186000</v>
      </c>
      <c r="I1036" s="2"/>
    </row>
    <row r="1037" spans="1:9" outlineLevel="4" x14ac:dyDescent="0.25">
      <c r="A1037" s="57" t="s">
        <v>641</v>
      </c>
      <c r="B1037" s="56" t="s">
        <v>612</v>
      </c>
      <c r="C1037" s="56" t="s">
        <v>691</v>
      </c>
      <c r="D1037" s="56" t="s">
        <v>703</v>
      </c>
      <c r="E1037" s="56" t="s">
        <v>638</v>
      </c>
      <c r="F1037" s="55">
        <v>190000</v>
      </c>
      <c r="G1037" s="55">
        <v>190000</v>
      </c>
      <c r="H1037" s="55">
        <v>186000</v>
      </c>
      <c r="I1037" s="2"/>
    </row>
    <row r="1038" spans="1:9" ht="63.75" outlineLevel="2" x14ac:dyDescent="0.25">
      <c r="A1038" s="57" t="s">
        <v>702</v>
      </c>
      <c r="B1038" s="56" t="s">
        <v>612</v>
      </c>
      <c r="C1038" s="56" t="s">
        <v>691</v>
      </c>
      <c r="D1038" s="56" t="s">
        <v>700</v>
      </c>
      <c r="E1038" s="56" t="s">
        <v>616</v>
      </c>
      <c r="F1038" s="55">
        <v>508418.2</v>
      </c>
      <c r="G1038" s="55">
        <v>508418.2</v>
      </c>
      <c r="H1038" s="55">
        <v>465418.2</v>
      </c>
      <c r="I1038" s="2"/>
    </row>
    <row r="1039" spans="1:9" ht="38.25" outlineLevel="3" x14ac:dyDescent="0.25">
      <c r="A1039" s="57" t="s">
        <v>643</v>
      </c>
      <c r="B1039" s="56" t="s">
        <v>612</v>
      </c>
      <c r="C1039" s="56" t="s">
        <v>691</v>
      </c>
      <c r="D1039" s="56" t="s">
        <v>700</v>
      </c>
      <c r="E1039" s="56" t="s">
        <v>642</v>
      </c>
      <c r="F1039" s="55">
        <v>450000</v>
      </c>
      <c r="G1039" s="55">
        <v>450000</v>
      </c>
      <c r="H1039" s="55">
        <v>407000</v>
      </c>
      <c r="I1039" s="2"/>
    </row>
    <row r="1040" spans="1:9" outlineLevel="4" x14ac:dyDescent="0.25">
      <c r="A1040" s="57" t="s">
        <v>641</v>
      </c>
      <c r="B1040" s="56" t="s">
        <v>612</v>
      </c>
      <c r="C1040" s="56" t="s">
        <v>691</v>
      </c>
      <c r="D1040" s="56" t="s">
        <v>700</v>
      </c>
      <c r="E1040" s="56" t="s">
        <v>638</v>
      </c>
      <c r="F1040" s="55">
        <v>450000</v>
      </c>
      <c r="G1040" s="55">
        <v>450000</v>
      </c>
      <c r="H1040" s="55">
        <v>407000</v>
      </c>
      <c r="I1040" s="2"/>
    </row>
    <row r="1041" spans="1:9" outlineLevel="3" x14ac:dyDescent="0.25">
      <c r="A1041" s="57" t="s">
        <v>657</v>
      </c>
      <c r="B1041" s="56" t="s">
        <v>612</v>
      </c>
      <c r="C1041" s="56" t="s">
        <v>691</v>
      </c>
      <c r="D1041" s="56" t="s">
        <v>700</v>
      </c>
      <c r="E1041" s="56" t="s">
        <v>656</v>
      </c>
      <c r="F1041" s="55">
        <v>58418.2</v>
      </c>
      <c r="G1041" s="55">
        <v>58418.2</v>
      </c>
      <c r="H1041" s="55">
        <v>58418.2</v>
      </c>
      <c r="I1041" s="2"/>
    </row>
    <row r="1042" spans="1:9" outlineLevel="4" x14ac:dyDescent="0.25">
      <c r="A1042" s="57" t="s">
        <v>701</v>
      </c>
      <c r="B1042" s="56" t="s">
        <v>612</v>
      </c>
      <c r="C1042" s="56" t="s">
        <v>691</v>
      </c>
      <c r="D1042" s="56" t="s">
        <v>700</v>
      </c>
      <c r="E1042" s="56" t="s">
        <v>699</v>
      </c>
      <c r="F1042" s="55">
        <v>58418.2</v>
      </c>
      <c r="G1042" s="55">
        <v>58418.2</v>
      </c>
      <c r="H1042" s="55">
        <v>58418.2</v>
      </c>
      <c r="I1042" s="2"/>
    </row>
    <row r="1043" spans="1:9" ht="63.75" outlineLevel="2" x14ac:dyDescent="0.25">
      <c r="A1043" s="57" t="s">
        <v>698</v>
      </c>
      <c r="B1043" s="56" t="s">
        <v>612</v>
      </c>
      <c r="C1043" s="56" t="s">
        <v>691</v>
      </c>
      <c r="D1043" s="56" t="s">
        <v>697</v>
      </c>
      <c r="E1043" s="56" t="s">
        <v>616</v>
      </c>
      <c r="F1043" s="55">
        <v>12000000</v>
      </c>
      <c r="G1043" s="55">
        <v>12000000</v>
      </c>
      <c r="H1043" s="55">
        <v>12000000</v>
      </c>
      <c r="I1043" s="2"/>
    </row>
    <row r="1044" spans="1:9" outlineLevel="3" x14ac:dyDescent="0.25">
      <c r="A1044" s="57" t="s">
        <v>657</v>
      </c>
      <c r="B1044" s="56" t="s">
        <v>612</v>
      </c>
      <c r="C1044" s="56" t="s">
        <v>691</v>
      </c>
      <c r="D1044" s="56" t="s">
        <v>697</v>
      </c>
      <c r="E1044" s="56" t="s">
        <v>656</v>
      </c>
      <c r="F1044" s="55">
        <v>12000000</v>
      </c>
      <c r="G1044" s="55">
        <v>12000000</v>
      </c>
      <c r="H1044" s="55">
        <v>12000000</v>
      </c>
      <c r="I1044" s="2"/>
    </row>
    <row r="1045" spans="1:9" ht="63.75" outlineLevel="4" x14ac:dyDescent="0.25">
      <c r="A1045" s="57" t="s">
        <v>655</v>
      </c>
      <c r="B1045" s="56" t="s">
        <v>612</v>
      </c>
      <c r="C1045" s="56" t="s">
        <v>691</v>
      </c>
      <c r="D1045" s="56" t="s">
        <v>697</v>
      </c>
      <c r="E1045" s="56" t="s">
        <v>653</v>
      </c>
      <c r="F1045" s="55">
        <v>12000000</v>
      </c>
      <c r="G1045" s="55">
        <v>12000000</v>
      </c>
      <c r="H1045" s="55">
        <v>12000000</v>
      </c>
      <c r="I1045" s="2"/>
    </row>
    <row r="1046" spans="1:9" ht="38.25" outlineLevel="2" x14ac:dyDescent="0.25">
      <c r="A1046" s="57" t="s">
        <v>696</v>
      </c>
      <c r="B1046" s="56" t="s">
        <v>612</v>
      </c>
      <c r="C1046" s="56" t="s">
        <v>691</v>
      </c>
      <c r="D1046" s="56" t="s">
        <v>695</v>
      </c>
      <c r="E1046" s="56" t="s">
        <v>616</v>
      </c>
      <c r="F1046" s="55">
        <v>747450</v>
      </c>
      <c r="G1046" s="55">
        <v>747450</v>
      </c>
      <c r="H1046" s="55">
        <v>672590</v>
      </c>
      <c r="I1046" s="2"/>
    </row>
    <row r="1047" spans="1:9" ht="38.25" outlineLevel="3" x14ac:dyDescent="0.25">
      <c r="A1047" s="57" t="s">
        <v>643</v>
      </c>
      <c r="B1047" s="56" t="s">
        <v>612</v>
      </c>
      <c r="C1047" s="56" t="s">
        <v>691</v>
      </c>
      <c r="D1047" s="56" t="s">
        <v>695</v>
      </c>
      <c r="E1047" s="56" t="s">
        <v>642</v>
      </c>
      <c r="F1047" s="55">
        <v>747450</v>
      </c>
      <c r="G1047" s="55">
        <v>747450</v>
      </c>
      <c r="H1047" s="55">
        <v>672590</v>
      </c>
      <c r="I1047" s="2"/>
    </row>
    <row r="1048" spans="1:9" outlineLevel="4" x14ac:dyDescent="0.25">
      <c r="A1048" s="57" t="s">
        <v>641</v>
      </c>
      <c r="B1048" s="56" t="s">
        <v>612</v>
      </c>
      <c r="C1048" s="56" t="s">
        <v>691</v>
      </c>
      <c r="D1048" s="56" t="s">
        <v>695</v>
      </c>
      <c r="E1048" s="56" t="s">
        <v>638</v>
      </c>
      <c r="F1048" s="55">
        <v>747450</v>
      </c>
      <c r="G1048" s="55">
        <v>747450</v>
      </c>
      <c r="H1048" s="55">
        <v>672590</v>
      </c>
      <c r="I1048" s="2"/>
    </row>
    <row r="1049" spans="1:9" ht="89.25" outlineLevel="2" x14ac:dyDescent="0.25">
      <c r="A1049" s="57" t="s">
        <v>694</v>
      </c>
      <c r="B1049" s="56" t="s">
        <v>612</v>
      </c>
      <c r="C1049" s="56" t="s">
        <v>691</v>
      </c>
      <c r="D1049" s="56" t="s">
        <v>693</v>
      </c>
      <c r="E1049" s="56" t="s">
        <v>616</v>
      </c>
      <c r="F1049" s="55">
        <v>52134640.850000001</v>
      </c>
      <c r="G1049" s="55">
        <v>52134640.850000001</v>
      </c>
      <c r="H1049" s="55">
        <v>52134640.850000001</v>
      </c>
      <c r="I1049" s="2"/>
    </row>
    <row r="1050" spans="1:9" outlineLevel="3" x14ac:dyDescent="0.25">
      <c r="A1050" s="57" t="s">
        <v>657</v>
      </c>
      <c r="B1050" s="56" t="s">
        <v>612</v>
      </c>
      <c r="C1050" s="56" t="s">
        <v>691</v>
      </c>
      <c r="D1050" s="56" t="s">
        <v>693</v>
      </c>
      <c r="E1050" s="56" t="s">
        <v>656</v>
      </c>
      <c r="F1050" s="55">
        <v>52134640.850000001</v>
      </c>
      <c r="G1050" s="55">
        <v>52134640.850000001</v>
      </c>
      <c r="H1050" s="55">
        <v>52134640.850000001</v>
      </c>
      <c r="I1050" s="2"/>
    </row>
    <row r="1051" spans="1:9" ht="63.75" outlineLevel="4" x14ac:dyDescent="0.25">
      <c r="A1051" s="57" t="s">
        <v>655</v>
      </c>
      <c r="B1051" s="56" t="s">
        <v>612</v>
      </c>
      <c r="C1051" s="56" t="s">
        <v>691</v>
      </c>
      <c r="D1051" s="56" t="s">
        <v>693</v>
      </c>
      <c r="E1051" s="56" t="s">
        <v>653</v>
      </c>
      <c r="F1051" s="55">
        <v>52134640.850000001</v>
      </c>
      <c r="G1051" s="55">
        <v>52134640.850000001</v>
      </c>
      <c r="H1051" s="55">
        <v>52134640.850000001</v>
      </c>
      <c r="I1051" s="2"/>
    </row>
    <row r="1052" spans="1:9" ht="63.75" outlineLevel="2" x14ac:dyDescent="0.25">
      <c r="A1052" s="57" t="s">
        <v>692</v>
      </c>
      <c r="B1052" s="56" t="s">
        <v>612</v>
      </c>
      <c r="C1052" s="56" t="s">
        <v>691</v>
      </c>
      <c r="D1052" s="56" t="s">
        <v>690</v>
      </c>
      <c r="E1052" s="56" t="s">
        <v>616</v>
      </c>
      <c r="F1052" s="55">
        <v>5293500</v>
      </c>
      <c r="G1052" s="55">
        <v>5293500</v>
      </c>
      <c r="H1052" s="55">
        <v>5293500</v>
      </c>
      <c r="I1052" s="2"/>
    </row>
    <row r="1053" spans="1:9" ht="38.25" outlineLevel="3" x14ac:dyDescent="0.25">
      <c r="A1053" s="57" t="s">
        <v>643</v>
      </c>
      <c r="B1053" s="56" t="s">
        <v>612</v>
      </c>
      <c r="C1053" s="56" t="s">
        <v>691</v>
      </c>
      <c r="D1053" s="56" t="s">
        <v>690</v>
      </c>
      <c r="E1053" s="56" t="s">
        <v>642</v>
      </c>
      <c r="F1053" s="55">
        <v>5293500</v>
      </c>
      <c r="G1053" s="55">
        <v>5293500</v>
      </c>
      <c r="H1053" s="55">
        <v>5293500</v>
      </c>
      <c r="I1053" s="2"/>
    </row>
    <row r="1054" spans="1:9" outlineLevel="4" x14ac:dyDescent="0.25">
      <c r="A1054" s="57" t="s">
        <v>641</v>
      </c>
      <c r="B1054" s="56" t="s">
        <v>612</v>
      </c>
      <c r="C1054" s="56" t="s">
        <v>691</v>
      </c>
      <c r="D1054" s="56" t="s">
        <v>690</v>
      </c>
      <c r="E1054" s="56" t="s">
        <v>638</v>
      </c>
      <c r="F1054" s="55">
        <v>5293500</v>
      </c>
      <c r="G1054" s="55">
        <v>5293500</v>
      </c>
      <c r="H1054" s="55">
        <v>5293500</v>
      </c>
      <c r="I1054" s="2"/>
    </row>
    <row r="1055" spans="1:9" ht="25.5" outlineLevel="1" x14ac:dyDescent="0.25">
      <c r="A1055" s="57" t="s">
        <v>689</v>
      </c>
      <c r="B1055" s="56" t="s">
        <v>612</v>
      </c>
      <c r="C1055" s="56" t="s">
        <v>686</v>
      </c>
      <c r="D1055" s="56" t="s">
        <v>630</v>
      </c>
      <c r="E1055" s="56" t="s">
        <v>616</v>
      </c>
      <c r="F1055" s="55">
        <v>25220411.98</v>
      </c>
      <c r="G1055" s="55">
        <v>25220411.98</v>
      </c>
      <c r="H1055" s="55">
        <v>25220411.98</v>
      </c>
      <c r="I1055" s="2"/>
    </row>
    <row r="1056" spans="1:9" ht="38.25" outlineLevel="2" x14ac:dyDescent="0.25">
      <c r="A1056" s="57" t="s">
        <v>688</v>
      </c>
      <c r="B1056" s="56" t="s">
        <v>612</v>
      </c>
      <c r="C1056" s="56" t="s">
        <v>686</v>
      </c>
      <c r="D1056" s="56" t="s">
        <v>685</v>
      </c>
      <c r="E1056" s="56" t="s">
        <v>616</v>
      </c>
      <c r="F1056" s="55">
        <v>25220411.98</v>
      </c>
      <c r="G1056" s="55">
        <v>25220411.98</v>
      </c>
      <c r="H1056" s="55">
        <v>25220411.98</v>
      </c>
      <c r="I1056" s="2"/>
    </row>
    <row r="1057" spans="1:9" ht="38.25" outlineLevel="3" x14ac:dyDescent="0.25">
      <c r="A1057" s="57" t="s">
        <v>643</v>
      </c>
      <c r="B1057" s="56" t="s">
        <v>612</v>
      </c>
      <c r="C1057" s="56" t="s">
        <v>686</v>
      </c>
      <c r="D1057" s="56" t="s">
        <v>685</v>
      </c>
      <c r="E1057" s="56" t="s">
        <v>642</v>
      </c>
      <c r="F1057" s="55">
        <v>9361.98</v>
      </c>
      <c r="G1057" s="55">
        <v>9361.98</v>
      </c>
      <c r="H1057" s="55">
        <v>9361.98</v>
      </c>
      <c r="I1057" s="2"/>
    </row>
    <row r="1058" spans="1:9" outlineLevel="4" x14ac:dyDescent="0.25">
      <c r="A1058" s="57" t="s">
        <v>641</v>
      </c>
      <c r="B1058" s="56" t="s">
        <v>612</v>
      </c>
      <c r="C1058" s="56" t="s">
        <v>686</v>
      </c>
      <c r="D1058" s="56" t="s">
        <v>685</v>
      </c>
      <c r="E1058" s="56" t="s">
        <v>638</v>
      </c>
      <c r="F1058" s="55">
        <v>9361.98</v>
      </c>
      <c r="G1058" s="55">
        <v>9361.98</v>
      </c>
      <c r="H1058" s="55">
        <v>9361.98</v>
      </c>
      <c r="I1058" s="2"/>
    </row>
    <row r="1059" spans="1:9" outlineLevel="3" x14ac:dyDescent="0.25">
      <c r="A1059" s="57" t="s">
        <v>657</v>
      </c>
      <c r="B1059" s="56" t="s">
        <v>612</v>
      </c>
      <c r="C1059" s="56" t="s">
        <v>686</v>
      </c>
      <c r="D1059" s="56" t="s">
        <v>685</v>
      </c>
      <c r="E1059" s="56" t="s">
        <v>656</v>
      </c>
      <c r="F1059" s="55">
        <v>25211050</v>
      </c>
      <c r="G1059" s="55">
        <v>25211050</v>
      </c>
      <c r="H1059" s="55">
        <v>25211050</v>
      </c>
      <c r="I1059" s="2"/>
    </row>
    <row r="1060" spans="1:9" outlineLevel="4" x14ac:dyDescent="0.25">
      <c r="A1060" s="57" t="s">
        <v>687</v>
      </c>
      <c r="B1060" s="56" t="s">
        <v>612</v>
      </c>
      <c r="C1060" s="56" t="s">
        <v>686</v>
      </c>
      <c r="D1060" s="56" t="s">
        <v>685</v>
      </c>
      <c r="E1060" s="56" t="s">
        <v>684</v>
      </c>
      <c r="F1060" s="55">
        <v>25211050</v>
      </c>
      <c r="G1060" s="55">
        <v>25211050</v>
      </c>
      <c r="H1060" s="55">
        <v>25211050</v>
      </c>
      <c r="I1060" s="2"/>
    </row>
    <row r="1061" spans="1:9" outlineLevel="1" x14ac:dyDescent="0.25">
      <c r="A1061" s="57" t="s">
        <v>683</v>
      </c>
      <c r="B1061" s="56" t="s">
        <v>612</v>
      </c>
      <c r="C1061" s="56" t="s">
        <v>665</v>
      </c>
      <c r="D1061" s="56" t="s">
        <v>630</v>
      </c>
      <c r="E1061" s="56" t="s">
        <v>616</v>
      </c>
      <c r="F1061" s="55">
        <v>58464400.759999998</v>
      </c>
      <c r="G1061" s="55">
        <v>58464400.759999998</v>
      </c>
      <c r="H1061" s="55">
        <v>56465396.969999999</v>
      </c>
      <c r="I1061" s="2"/>
    </row>
    <row r="1062" spans="1:9" ht="25.5" outlineLevel="2" x14ac:dyDescent="0.25">
      <c r="A1062" s="57" t="s">
        <v>682</v>
      </c>
      <c r="B1062" s="56" t="s">
        <v>612</v>
      </c>
      <c r="C1062" s="56" t="s">
        <v>665</v>
      </c>
      <c r="D1062" s="56" t="s">
        <v>678</v>
      </c>
      <c r="E1062" s="56" t="s">
        <v>616</v>
      </c>
      <c r="F1062" s="55">
        <v>26174379.23</v>
      </c>
      <c r="G1062" s="55">
        <v>26174379.23</v>
      </c>
      <c r="H1062" s="55">
        <v>24638582.09</v>
      </c>
      <c r="I1062" s="2"/>
    </row>
    <row r="1063" spans="1:9" ht="38.25" outlineLevel="3" x14ac:dyDescent="0.25">
      <c r="A1063" s="57" t="s">
        <v>643</v>
      </c>
      <c r="B1063" s="56" t="s">
        <v>612</v>
      </c>
      <c r="C1063" s="56" t="s">
        <v>665</v>
      </c>
      <c r="D1063" s="56" t="s">
        <v>678</v>
      </c>
      <c r="E1063" s="56" t="s">
        <v>642</v>
      </c>
      <c r="F1063" s="55">
        <v>25537613.559999999</v>
      </c>
      <c r="G1063" s="55">
        <v>25537613.559999999</v>
      </c>
      <c r="H1063" s="55">
        <v>24001816.420000002</v>
      </c>
      <c r="I1063" s="2"/>
    </row>
    <row r="1064" spans="1:9" outlineLevel="4" x14ac:dyDescent="0.25">
      <c r="A1064" s="57" t="s">
        <v>641</v>
      </c>
      <c r="B1064" s="56" t="s">
        <v>612</v>
      </c>
      <c r="C1064" s="56" t="s">
        <v>665</v>
      </c>
      <c r="D1064" s="56" t="s">
        <v>678</v>
      </c>
      <c r="E1064" s="56" t="s">
        <v>638</v>
      </c>
      <c r="F1064" s="55">
        <v>6829350.6500000004</v>
      </c>
      <c r="G1064" s="55">
        <v>6829350.6500000004</v>
      </c>
      <c r="H1064" s="55">
        <v>6826319.9699999997</v>
      </c>
      <c r="I1064" s="2"/>
    </row>
    <row r="1065" spans="1:9" outlineLevel="4" x14ac:dyDescent="0.25">
      <c r="A1065" s="57" t="s">
        <v>681</v>
      </c>
      <c r="B1065" s="56" t="s">
        <v>612</v>
      </c>
      <c r="C1065" s="56" t="s">
        <v>665</v>
      </c>
      <c r="D1065" s="56" t="s">
        <v>678</v>
      </c>
      <c r="E1065" s="56" t="s">
        <v>680</v>
      </c>
      <c r="F1065" s="55">
        <v>18708262.91</v>
      </c>
      <c r="G1065" s="55">
        <v>18708262.91</v>
      </c>
      <c r="H1065" s="55">
        <v>17175496.449999999</v>
      </c>
      <c r="I1065" s="2"/>
    </row>
    <row r="1066" spans="1:9" outlineLevel="3" x14ac:dyDescent="0.25">
      <c r="A1066" s="57" t="s">
        <v>657</v>
      </c>
      <c r="B1066" s="56" t="s">
        <v>612</v>
      </c>
      <c r="C1066" s="56" t="s">
        <v>665</v>
      </c>
      <c r="D1066" s="56" t="s">
        <v>678</v>
      </c>
      <c r="E1066" s="56" t="s">
        <v>656</v>
      </c>
      <c r="F1066" s="55">
        <v>636765.67000000004</v>
      </c>
      <c r="G1066" s="55">
        <v>636765.67000000004</v>
      </c>
      <c r="H1066" s="55">
        <v>636765.67000000004</v>
      </c>
      <c r="I1066" s="2"/>
    </row>
    <row r="1067" spans="1:9" ht="38.25" outlineLevel="4" x14ac:dyDescent="0.25">
      <c r="A1067" s="57" t="s">
        <v>679</v>
      </c>
      <c r="B1067" s="56" t="s">
        <v>612</v>
      </c>
      <c r="C1067" s="56" t="s">
        <v>665</v>
      </c>
      <c r="D1067" s="56" t="s">
        <v>678</v>
      </c>
      <c r="E1067" s="56" t="s">
        <v>677</v>
      </c>
      <c r="F1067" s="55">
        <v>636765.67000000004</v>
      </c>
      <c r="G1067" s="55">
        <v>636765.67000000004</v>
      </c>
      <c r="H1067" s="55">
        <v>636765.67000000004</v>
      </c>
      <c r="I1067" s="2"/>
    </row>
    <row r="1068" spans="1:9" ht="51" outlineLevel="2" x14ac:dyDescent="0.25">
      <c r="A1068" s="57" t="s">
        <v>676</v>
      </c>
      <c r="B1068" s="56" t="s">
        <v>612</v>
      </c>
      <c r="C1068" s="56" t="s">
        <v>665</v>
      </c>
      <c r="D1068" s="56" t="s">
        <v>675</v>
      </c>
      <c r="E1068" s="56" t="s">
        <v>616</v>
      </c>
      <c r="F1068" s="55">
        <v>11273677.66</v>
      </c>
      <c r="G1068" s="55">
        <v>11273677.66</v>
      </c>
      <c r="H1068" s="55">
        <v>11270634.85</v>
      </c>
      <c r="I1068" s="2"/>
    </row>
    <row r="1069" spans="1:9" ht="38.25" outlineLevel="3" x14ac:dyDescent="0.25">
      <c r="A1069" s="57" t="s">
        <v>643</v>
      </c>
      <c r="B1069" s="56" t="s">
        <v>612</v>
      </c>
      <c r="C1069" s="56" t="s">
        <v>665</v>
      </c>
      <c r="D1069" s="56" t="s">
        <v>675</v>
      </c>
      <c r="E1069" s="56" t="s">
        <v>642</v>
      </c>
      <c r="F1069" s="55">
        <v>11273677.66</v>
      </c>
      <c r="G1069" s="55">
        <v>11273677.66</v>
      </c>
      <c r="H1069" s="55">
        <v>11270634.85</v>
      </c>
      <c r="I1069" s="2"/>
    </row>
    <row r="1070" spans="1:9" outlineLevel="4" x14ac:dyDescent="0.25">
      <c r="A1070" s="57" t="s">
        <v>641</v>
      </c>
      <c r="B1070" s="56" t="s">
        <v>612</v>
      </c>
      <c r="C1070" s="56" t="s">
        <v>665</v>
      </c>
      <c r="D1070" s="56" t="s">
        <v>675</v>
      </c>
      <c r="E1070" s="56" t="s">
        <v>638</v>
      </c>
      <c r="F1070" s="55">
        <v>11273677.66</v>
      </c>
      <c r="G1070" s="55">
        <v>11273677.66</v>
      </c>
      <c r="H1070" s="55">
        <v>11270634.85</v>
      </c>
      <c r="I1070" s="2"/>
    </row>
    <row r="1071" spans="1:9" ht="38.25" outlineLevel="2" x14ac:dyDescent="0.25">
      <c r="A1071" s="57" t="s">
        <v>674</v>
      </c>
      <c r="B1071" s="56" t="s">
        <v>612</v>
      </c>
      <c r="C1071" s="56" t="s">
        <v>665</v>
      </c>
      <c r="D1071" s="56" t="s">
        <v>673</v>
      </c>
      <c r="E1071" s="56" t="s">
        <v>616</v>
      </c>
      <c r="F1071" s="55">
        <v>11469950.49</v>
      </c>
      <c r="G1071" s="55">
        <v>11469950.49</v>
      </c>
      <c r="H1071" s="55">
        <v>11304177.93</v>
      </c>
      <c r="I1071" s="2"/>
    </row>
    <row r="1072" spans="1:9" ht="38.25" outlineLevel="3" x14ac:dyDescent="0.25">
      <c r="A1072" s="57" t="s">
        <v>643</v>
      </c>
      <c r="B1072" s="56" t="s">
        <v>612</v>
      </c>
      <c r="C1072" s="56" t="s">
        <v>665</v>
      </c>
      <c r="D1072" s="56" t="s">
        <v>673</v>
      </c>
      <c r="E1072" s="56" t="s">
        <v>642</v>
      </c>
      <c r="F1072" s="55">
        <v>11469950.49</v>
      </c>
      <c r="G1072" s="55">
        <v>11469950.49</v>
      </c>
      <c r="H1072" s="55">
        <v>11304177.93</v>
      </c>
      <c r="I1072" s="2"/>
    </row>
    <row r="1073" spans="1:9" outlineLevel="4" x14ac:dyDescent="0.25">
      <c r="A1073" s="57" t="s">
        <v>641</v>
      </c>
      <c r="B1073" s="56" t="s">
        <v>612</v>
      </c>
      <c r="C1073" s="56" t="s">
        <v>665</v>
      </c>
      <c r="D1073" s="56" t="s">
        <v>673</v>
      </c>
      <c r="E1073" s="56" t="s">
        <v>638</v>
      </c>
      <c r="F1073" s="55">
        <v>11469950.49</v>
      </c>
      <c r="G1073" s="55">
        <v>11469950.49</v>
      </c>
      <c r="H1073" s="55">
        <v>11304177.93</v>
      </c>
      <c r="I1073" s="2"/>
    </row>
    <row r="1074" spans="1:9" ht="25.5" outlineLevel="2" x14ac:dyDescent="0.25">
      <c r="A1074" s="57" t="s">
        <v>672</v>
      </c>
      <c r="B1074" s="56" t="s">
        <v>612</v>
      </c>
      <c r="C1074" s="56" t="s">
        <v>665</v>
      </c>
      <c r="D1074" s="56" t="s">
        <v>671</v>
      </c>
      <c r="E1074" s="56" t="s">
        <v>616</v>
      </c>
      <c r="F1074" s="55">
        <v>9328444.4800000004</v>
      </c>
      <c r="G1074" s="55">
        <v>9328444.4800000004</v>
      </c>
      <c r="H1074" s="55">
        <v>9180002.0999999996</v>
      </c>
      <c r="I1074" s="2"/>
    </row>
    <row r="1075" spans="1:9" ht="38.25" outlineLevel="3" x14ac:dyDescent="0.25">
      <c r="A1075" s="57" t="s">
        <v>643</v>
      </c>
      <c r="B1075" s="56" t="s">
        <v>612</v>
      </c>
      <c r="C1075" s="56" t="s">
        <v>665</v>
      </c>
      <c r="D1075" s="56" t="s">
        <v>671</v>
      </c>
      <c r="E1075" s="56" t="s">
        <v>642</v>
      </c>
      <c r="F1075" s="55">
        <v>9328444.4800000004</v>
      </c>
      <c r="G1075" s="55">
        <v>9328444.4800000004</v>
      </c>
      <c r="H1075" s="55">
        <v>9180002.0999999996</v>
      </c>
      <c r="I1075" s="2"/>
    </row>
    <row r="1076" spans="1:9" outlineLevel="4" x14ac:dyDescent="0.25">
      <c r="A1076" s="57" t="s">
        <v>641</v>
      </c>
      <c r="B1076" s="56" t="s">
        <v>612</v>
      </c>
      <c r="C1076" s="56" t="s">
        <v>665</v>
      </c>
      <c r="D1076" s="56" t="s">
        <v>671</v>
      </c>
      <c r="E1076" s="56" t="s">
        <v>638</v>
      </c>
      <c r="F1076" s="55">
        <v>9328444.4800000004</v>
      </c>
      <c r="G1076" s="55">
        <v>9328444.4800000004</v>
      </c>
      <c r="H1076" s="55">
        <v>9180002.0999999996</v>
      </c>
      <c r="I1076" s="2"/>
    </row>
    <row r="1077" spans="1:9" ht="38.25" outlineLevel="2" x14ac:dyDescent="0.25">
      <c r="A1077" s="57" t="s">
        <v>670</v>
      </c>
      <c r="B1077" s="56" t="s">
        <v>612</v>
      </c>
      <c r="C1077" s="56" t="s">
        <v>665</v>
      </c>
      <c r="D1077" s="56" t="s">
        <v>669</v>
      </c>
      <c r="E1077" s="56" t="s">
        <v>616</v>
      </c>
      <c r="F1077" s="55">
        <v>60000</v>
      </c>
      <c r="G1077" s="55">
        <v>60000</v>
      </c>
      <c r="H1077" s="55">
        <v>60000</v>
      </c>
      <c r="I1077" s="2"/>
    </row>
    <row r="1078" spans="1:9" ht="38.25" outlineLevel="3" x14ac:dyDescent="0.25">
      <c r="A1078" s="57" t="s">
        <v>643</v>
      </c>
      <c r="B1078" s="56" t="s">
        <v>612</v>
      </c>
      <c r="C1078" s="56" t="s">
        <v>665</v>
      </c>
      <c r="D1078" s="56" t="s">
        <v>669</v>
      </c>
      <c r="E1078" s="56" t="s">
        <v>642</v>
      </c>
      <c r="F1078" s="55">
        <v>60000</v>
      </c>
      <c r="G1078" s="55">
        <v>60000</v>
      </c>
      <c r="H1078" s="55">
        <v>60000</v>
      </c>
      <c r="I1078" s="2"/>
    </row>
    <row r="1079" spans="1:9" outlineLevel="4" x14ac:dyDescent="0.25">
      <c r="A1079" s="57" t="s">
        <v>641</v>
      </c>
      <c r="B1079" s="56" t="s">
        <v>612</v>
      </c>
      <c r="C1079" s="56" t="s">
        <v>665</v>
      </c>
      <c r="D1079" s="56" t="s">
        <v>669</v>
      </c>
      <c r="E1079" s="56" t="s">
        <v>638</v>
      </c>
      <c r="F1079" s="55">
        <v>60000</v>
      </c>
      <c r="G1079" s="55">
        <v>60000</v>
      </c>
      <c r="H1079" s="55">
        <v>60000</v>
      </c>
      <c r="I1079" s="2"/>
    </row>
    <row r="1080" spans="1:9" ht="25.5" outlineLevel="2" x14ac:dyDescent="0.25">
      <c r="A1080" s="57" t="s">
        <v>668</v>
      </c>
      <c r="B1080" s="56" t="s">
        <v>612</v>
      </c>
      <c r="C1080" s="56" t="s">
        <v>665</v>
      </c>
      <c r="D1080" s="56" t="s">
        <v>667</v>
      </c>
      <c r="E1080" s="56" t="s">
        <v>616</v>
      </c>
      <c r="F1080" s="55">
        <v>12000</v>
      </c>
      <c r="G1080" s="55">
        <v>12000</v>
      </c>
      <c r="H1080" s="55">
        <v>12000</v>
      </c>
      <c r="I1080" s="2"/>
    </row>
    <row r="1081" spans="1:9" ht="38.25" outlineLevel="3" x14ac:dyDescent="0.25">
      <c r="A1081" s="57" t="s">
        <v>643</v>
      </c>
      <c r="B1081" s="56" t="s">
        <v>612</v>
      </c>
      <c r="C1081" s="56" t="s">
        <v>665</v>
      </c>
      <c r="D1081" s="56" t="s">
        <v>667</v>
      </c>
      <c r="E1081" s="56" t="s">
        <v>642</v>
      </c>
      <c r="F1081" s="55">
        <v>12000</v>
      </c>
      <c r="G1081" s="55">
        <v>12000</v>
      </c>
      <c r="H1081" s="55">
        <v>12000</v>
      </c>
      <c r="I1081" s="2"/>
    </row>
    <row r="1082" spans="1:9" outlineLevel="4" x14ac:dyDescent="0.25">
      <c r="A1082" s="57" t="s">
        <v>641</v>
      </c>
      <c r="B1082" s="56" t="s">
        <v>612</v>
      </c>
      <c r="C1082" s="56" t="s">
        <v>665</v>
      </c>
      <c r="D1082" s="56" t="s">
        <v>667</v>
      </c>
      <c r="E1082" s="56" t="s">
        <v>638</v>
      </c>
      <c r="F1082" s="55">
        <v>12000</v>
      </c>
      <c r="G1082" s="55">
        <v>12000</v>
      </c>
      <c r="H1082" s="55">
        <v>12000</v>
      </c>
      <c r="I1082" s="2"/>
    </row>
    <row r="1083" spans="1:9" ht="76.5" outlineLevel="2" x14ac:dyDescent="0.25">
      <c r="A1083" s="57" t="s">
        <v>666</v>
      </c>
      <c r="B1083" s="56" t="s">
        <v>612</v>
      </c>
      <c r="C1083" s="56" t="s">
        <v>665</v>
      </c>
      <c r="D1083" s="56" t="s">
        <v>664</v>
      </c>
      <c r="E1083" s="56" t="s">
        <v>616</v>
      </c>
      <c r="F1083" s="55">
        <v>145948.9</v>
      </c>
      <c r="G1083" s="55">
        <v>145948.9</v>
      </c>
      <c r="H1083" s="55">
        <v>0</v>
      </c>
      <c r="I1083" s="2"/>
    </row>
    <row r="1084" spans="1:9" ht="38.25" outlineLevel="3" x14ac:dyDescent="0.25">
      <c r="A1084" s="57" t="s">
        <v>643</v>
      </c>
      <c r="B1084" s="56" t="s">
        <v>612</v>
      </c>
      <c r="C1084" s="56" t="s">
        <v>665</v>
      </c>
      <c r="D1084" s="56" t="s">
        <v>664</v>
      </c>
      <c r="E1084" s="56" t="s">
        <v>642</v>
      </c>
      <c r="F1084" s="55">
        <v>145948.9</v>
      </c>
      <c r="G1084" s="55">
        <v>145948.9</v>
      </c>
      <c r="H1084" s="55">
        <v>0</v>
      </c>
      <c r="I1084" s="2"/>
    </row>
    <row r="1085" spans="1:9" outlineLevel="4" x14ac:dyDescent="0.25">
      <c r="A1085" s="57" t="s">
        <v>641</v>
      </c>
      <c r="B1085" s="56" t="s">
        <v>612</v>
      </c>
      <c r="C1085" s="56" t="s">
        <v>665</v>
      </c>
      <c r="D1085" s="56" t="s">
        <v>664</v>
      </c>
      <c r="E1085" s="56" t="s">
        <v>638</v>
      </c>
      <c r="F1085" s="55">
        <v>145948.9</v>
      </c>
      <c r="G1085" s="55">
        <v>145948.9</v>
      </c>
      <c r="H1085" s="55">
        <v>0</v>
      </c>
      <c r="I1085" s="2"/>
    </row>
    <row r="1086" spans="1:9" outlineLevel="1" x14ac:dyDescent="0.25">
      <c r="A1086" s="57" t="s">
        <v>663</v>
      </c>
      <c r="B1086" s="56" t="s">
        <v>612</v>
      </c>
      <c r="C1086" s="56" t="s">
        <v>647</v>
      </c>
      <c r="D1086" s="56" t="s">
        <v>630</v>
      </c>
      <c r="E1086" s="56" t="s">
        <v>616</v>
      </c>
      <c r="F1086" s="55">
        <v>79318256.540000007</v>
      </c>
      <c r="G1086" s="55">
        <v>79318256.540000007</v>
      </c>
      <c r="H1086" s="55">
        <v>75321301.310000002</v>
      </c>
      <c r="I1086" s="2"/>
    </row>
    <row r="1087" spans="1:9" ht="25.5" outlineLevel="2" x14ac:dyDescent="0.25">
      <c r="A1087" s="57" t="s">
        <v>662</v>
      </c>
      <c r="B1087" s="56" t="s">
        <v>612</v>
      </c>
      <c r="C1087" s="56" t="s">
        <v>647</v>
      </c>
      <c r="D1087" s="56" t="s">
        <v>660</v>
      </c>
      <c r="E1087" s="56" t="s">
        <v>616</v>
      </c>
      <c r="F1087" s="55">
        <v>3680000</v>
      </c>
      <c r="G1087" s="55">
        <v>3680000</v>
      </c>
      <c r="H1087" s="55">
        <v>0</v>
      </c>
      <c r="I1087" s="2"/>
    </row>
    <row r="1088" spans="1:9" ht="38.25" outlineLevel="3" x14ac:dyDescent="0.25">
      <c r="A1088" s="57" t="s">
        <v>628</v>
      </c>
      <c r="B1088" s="56" t="s">
        <v>612</v>
      </c>
      <c r="C1088" s="56" t="s">
        <v>647</v>
      </c>
      <c r="D1088" s="56" t="s">
        <v>660</v>
      </c>
      <c r="E1088" s="56" t="s">
        <v>627</v>
      </c>
      <c r="F1088" s="55">
        <v>3680000</v>
      </c>
      <c r="G1088" s="55">
        <v>3680000</v>
      </c>
      <c r="H1088" s="55">
        <v>0</v>
      </c>
      <c r="I1088" s="2"/>
    </row>
    <row r="1089" spans="1:9" ht="38.25" outlineLevel="4" x14ac:dyDescent="0.25">
      <c r="A1089" s="57" t="s">
        <v>661</v>
      </c>
      <c r="B1089" s="56" t="s">
        <v>612</v>
      </c>
      <c r="C1089" s="56" t="s">
        <v>647</v>
      </c>
      <c r="D1089" s="56" t="s">
        <v>660</v>
      </c>
      <c r="E1089" s="56" t="s">
        <v>659</v>
      </c>
      <c r="F1089" s="55">
        <v>3680000</v>
      </c>
      <c r="G1089" s="55">
        <v>3680000</v>
      </c>
      <c r="H1089" s="55">
        <v>0</v>
      </c>
      <c r="I1089" s="2"/>
    </row>
    <row r="1090" spans="1:9" ht="114.75" outlineLevel="2" x14ac:dyDescent="0.25">
      <c r="A1090" s="57" t="s">
        <v>658</v>
      </c>
      <c r="B1090" s="56" t="s">
        <v>612</v>
      </c>
      <c r="C1090" s="56" t="s">
        <v>647</v>
      </c>
      <c r="D1090" s="56" t="s">
        <v>654</v>
      </c>
      <c r="E1090" s="56" t="s">
        <v>616</v>
      </c>
      <c r="F1090" s="55">
        <v>55807618.399999999</v>
      </c>
      <c r="G1090" s="55">
        <v>55807618.399999999</v>
      </c>
      <c r="H1090" s="55">
        <v>55525725.969999999</v>
      </c>
      <c r="I1090" s="2"/>
    </row>
    <row r="1091" spans="1:9" outlineLevel="3" x14ac:dyDescent="0.25">
      <c r="A1091" s="57" t="s">
        <v>657</v>
      </c>
      <c r="B1091" s="56" t="s">
        <v>612</v>
      </c>
      <c r="C1091" s="56" t="s">
        <v>647</v>
      </c>
      <c r="D1091" s="56" t="s">
        <v>654</v>
      </c>
      <c r="E1091" s="56" t="s">
        <v>656</v>
      </c>
      <c r="F1091" s="55">
        <v>55807618.399999999</v>
      </c>
      <c r="G1091" s="55">
        <v>55807618.399999999</v>
      </c>
      <c r="H1091" s="55">
        <v>55525725.969999999</v>
      </c>
      <c r="I1091" s="2"/>
    </row>
    <row r="1092" spans="1:9" ht="63.75" outlineLevel="4" x14ac:dyDescent="0.25">
      <c r="A1092" s="57" t="s">
        <v>655</v>
      </c>
      <c r="B1092" s="56" t="s">
        <v>612</v>
      </c>
      <c r="C1092" s="56" t="s">
        <v>647</v>
      </c>
      <c r="D1092" s="56" t="s">
        <v>654</v>
      </c>
      <c r="E1092" s="56" t="s">
        <v>653</v>
      </c>
      <c r="F1092" s="55">
        <v>55807618.399999999</v>
      </c>
      <c r="G1092" s="55">
        <v>55807618.399999999</v>
      </c>
      <c r="H1092" s="55">
        <v>55525725.969999999</v>
      </c>
      <c r="I1092" s="2"/>
    </row>
    <row r="1093" spans="1:9" ht="25.5" outlineLevel="2" x14ac:dyDescent="0.25">
      <c r="A1093" s="57" t="s">
        <v>652</v>
      </c>
      <c r="B1093" s="56" t="s">
        <v>612</v>
      </c>
      <c r="C1093" s="56" t="s">
        <v>647</v>
      </c>
      <c r="D1093" s="56" t="s">
        <v>651</v>
      </c>
      <c r="E1093" s="56" t="s">
        <v>616</v>
      </c>
      <c r="F1093" s="55">
        <v>18178822</v>
      </c>
      <c r="G1093" s="55">
        <v>18178822</v>
      </c>
      <c r="H1093" s="55">
        <v>18143759.199999999</v>
      </c>
      <c r="I1093" s="2"/>
    </row>
    <row r="1094" spans="1:9" ht="38.25" outlineLevel="3" x14ac:dyDescent="0.25">
      <c r="A1094" s="57" t="s">
        <v>643</v>
      </c>
      <c r="B1094" s="56" t="s">
        <v>612</v>
      </c>
      <c r="C1094" s="56" t="s">
        <v>647</v>
      </c>
      <c r="D1094" s="56" t="s">
        <v>651</v>
      </c>
      <c r="E1094" s="56" t="s">
        <v>642</v>
      </c>
      <c r="F1094" s="55">
        <v>18178822</v>
      </c>
      <c r="G1094" s="55">
        <v>18178822</v>
      </c>
      <c r="H1094" s="55">
        <v>18143759.199999999</v>
      </c>
      <c r="I1094" s="2"/>
    </row>
    <row r="1095" spans="1:9" outlineLevel="4" x14ac:dyDescent="0.25">
      <c r="A1095" s="57" t="s">
        <v>641</v>
      </c>
      <c r="B1095" s="56" t="s">
        <v>612</v>
      </c>
      <c r="C1095" s="56" t="s">
        <v>647</v>
      </c>
      <c r="D1095" s="56" t="s">
        <v>651</v>
      </c>
      <c r="E1095" s="56" t="s">
        <v>638</v>
      </c>
      <c r="F1095" s="55">
        <v>18178822</v>
      </c>
      <c r="G1095" s="55">
        <v>18178822</v>
      </c>
      <c r="H1095" s="55">
        <v>18143759.199999999</v>
      </c>
      <c r="I1095" s="2"/>
    </row>
    <row r="1096" spans="1:9" ht="25.5" outlineLevel="2" x14ac:dyDescent="0.25">
      <c r="A1096" s="57" t="s">
        <v>650</v>
      </c>
      <c r="B1096" s="56" t="s">
        <v>612</v>
      </c>
      <c r="C1096" s="56" t="s">
        <v>647</v>
      </c>
      <c r="D1096" s="56" t="s">
        <v>649</v>
      </c>
      <c r="E1096" s="56" t="s">
        <v>616</v>
      </c>
      <c r="F1096" s="55">
        <v>0</v>
      </c>
      <c r="G1096" s="55">
        <v>0</v>
      </c>
      <c r="H1096" s="55">
        <v>0</v>
      </c>
      <c r="I1096" s="2"/>
    </row>
    <row r="1097" spans="1:9" ht="38.25" outlineLevel="3" x14ac:dyDescent="0.25">
      <c r="A1097" s="57" t="s">
        <v>643</v>
      </c>
      <c r="B1097" s="56" t="s">
        <v>612</v>
      </c>
      <c r="C1097" s="56" t="s">
        <v>647</v>
      </c>
      <c r="D1097" s="56" t="s">
        <v>649</v>
      </c>
      <c r="E1097" s="56" t="s">
        <v>642</v>
      </c>
      <c r="F1097" s="55">
        <v>0</v>
      </c>
      <c r="G1097" s="55">
        <v>0</v>
      </c>
      <c r="H1097" s="55">
        <v>0</v>
      </c>
      <c r="I1097" s="2"/>
    </row>
    <row r="1098" spans="1:9" outlineLevel="4" x14ac:dyDescent="0.25">
      <c r="A1098" s="57" t="s">
        <v>641</v>
      </c>
      <c r="B1098" s="56" t="s">
        <v>612</v>
      </c>
      <c r="C1098" s="56" t="s">
        <v>647</v>
      </c>
      <c r="D1098" s="56" t="s">
        <v>649</v>
      </c>
      <c r="E1098" s="56" t="s">
        <v>638</v>
      </c>
      <c r="F1098" s="55">
        <v>0</v>
      </c>
      <c r="G1098" s="55">
        <v>0</v>
      </c>
      <c r="H1098" s="55">
        <v>0</v>
      </c>
      <c r="I1098" s="2"/>
    </row>
    <row r="1099" spans="1:9" ht="25.5" outlineLevel="2" x14ac:dyDescent="0.25">
      <c r="A1099" s="57" t="s">
        <v>648</v>
      </c>
      <c r="B1099" s="56" t="s">
        <v>612</v>
      </c>
      <c r="C1099" s="56" t="s">
        <v>647</v>
      </c>
      <c r="D1099" s="56" t="s">
        <v>646</v>
      </c>
      <c r="E1099" s="56" t="s">
        <v>616</v>
      </c>
      <c r="F1099" s="55">
        <v>1651816.14</v>
      </c>
      <c r="G1099" s="55">
        <v>1651816.14</v>
      </c>
      <c r="H1099" s="55">
        <v>1651816.14</v>
      </c>
      <c r="I1099" s="2"/>
    </row>
    <row r="1100" spans="1:9" ht="38.25" outlineLevel="3" x14ac:dyDescent="0.25">
      <c r="A1100" s="57" t="s">
        <v>643</v>
      </c>
      <c r="B1100" s="56" t="s">
        <v>612</v>
      </c>
      <c r="C1100" s="56" t="s">
        <v>647</v>
      </c>
      <c r="D1100" s="56" t="s">
        <v>646</v>
      </c>
      <c r="E1100" s="56" t="s">
        <v>642</v>
      </c>
      <c r="F1100" s="55">
        <v>1651816.14</v>
      </c>
      <c r="G1100" s="55">
        <v>1651816.14</v>
      </c>
      <c r="H1100" s="55">
        <v>1651816.14</v>
      </c>
      <c r="I1100" s="2"/>
    </row>
    <row r="1101" spans="1:9" outlineLevel="4" x14ac:dyDescent="0.25">
      <c r="A1101" s="57" t="s">
        <v>641</v>
      </c>
      <c r="B1101" s="56" t="s">
        <v>612</v>
      </c>
      <c r="C1101" s="56" t="s">
        <v>647</v>
      </c>
      <c r="D1101" s="56" t="s">
        <v>646</v>
      </c>
      <c r="E1101" s="56" t="s">
        <v>638</v>
      </c>
      <c r="F1101" s="55">
        <v>1651816.14</v>
      </c>
      <c r="G1101" s="55">
        <v>1651816.14</v>
      </c>
      <c r="H1101" s="55">
        <v>1651816.14</v>
      </c>
      <c r="I1101" s="2"/>
    </row>
    <row r="1102" spans="1:9" ht="25.5" outlineLevel="1" x14ac:dyDescent="0.25">
      <c r="A1102" s="57" t="s">
        <v>645</v>
      </c>
      <c r="B1102" s="56" t="s">
        <v>612</v>
      </c>
      <c r="C1102" s="56" t="s">
        <v>640</v>
      </c>
      <c r="D1102" s="56" t="s">
        <v>630</v>
      </c>
      <c r="E1102" s="56" t="s">
        <v>616</v>
      </c>
      <c r="F1102" s="55">
        <f>58787426.69+5215303.2</f>
        <v>64002729.890000001</v>
      </c>
      <c r="G1102" s="55">
        <v>58787426.689999998</v>
      </c>
      <c r="H1102" s="55">
        <v>56354036.689999998</v>
      </c>
      <c r="I1102" s="2"/>
    </row>
    <row r="1103" spans="1:9" ht="63.75" outlineLevel="2" x14ac:dyDescent="0.25">
      <c r="A1103" s="57" t="s">
        <v>644</v>
      </c>
      <c r="B1103" s="56" t="s">
        <v>612</v>
      </c>
      <c r="C1103" s="56" t="s">
        <v>640</v>
      </c>
      <c r="D1103" s="56" t="s">
        <v>639</v>
      </c>
      <c r="E1103" s="56" t="s">
        <v>616</v>
      </c>
      <c r="F1103" s="55">
        <f>58787426.69+5215303.2</f>
        <v>64002729.890000001</v>
      </c>
      <c r="G1103" s="55">
        <v>58787426.689999998</v>
      </c>
      <c r="H1103" s="55">
        <v>56354036.689999998</v>
      </c>
      <c r="I1103" s="2"/>
    </row>
    <row r="1104" spans="1:9" ht="38.25" outlineLevel="3" x14ac:dyDescent="0.25">
      <c r="A1104" s="57" t="s">
        <v>643</v>
      </c>
      <c r="B1104" s="56" t="s">
        <v>612</v>
      </c>
      <c r="C1104" s="56" t="s">
        <v>640</v>
      </c>
      <c r="D1104" s="56" t="s">
        <v>639</v>
      </c>
      <c r="E1104" s="56" t="s">
        <v>642</v>
      </c>
      <c r="F1104" s="55">
        <f>58787426.69+5215303.2</f>
        <v>64002729.890000001</v>
      </c>
      <c r="G1104" s="55">
        <v>58787426.689999998</v>
      </c>
      <c r="H1104" s="55">
        <v>56354036.689999998</v>
      </c>
      <c r="I1104" s="2"/>
    </row>
    <row r="1105" spans="1:9" outlineLevel="4" x14ac:dyDescent="0.25">
      <c r="A1105" s="57" t="s">
        <v>641</v>
      </c>
      <c r="B1105" s="56" t="s">
        <v>612</v>
      </c>
      <c r="C1105" s="56" t="s">
        <v>640</v>
      </c>
      <c r="D1105" s="56" t="s">
        <v>639</v>
      </c>
      <c r="E1105" s="56" t="s">
        <v>638</v>
      </c>
      <c r="F1105" s="55">
        <f>58787426.69+5215303.2</f>
        <v>64002729.890000001</v>
      </c>
      <c r="G1105" s="55">
        <v>58787426.689999998</v>
      </c>
      <c r="H1105" s="55">
        <v>56354036.689999998</v>
      </c>
      <c r="I1105" s="2"/>
    </row>
    <row r="1106" spans="1:9" outlineLevel="1" x14ac:dyDescent="0.25">
      <c r="A1106" s="57" t="s">
        <v>637</v>
      </c>
      <c r="B1106" s="56" t="s">
        <v>612</v>
      </c>
      <c r="C1106" s="56" t="s">
        <v>634</v>
      </c>
      <c r="D1106" s="56" t="s">
        <v>630</v>
      </c>
      <c r="E1106" s="56" t="s">
        <v>616</v>
      </c>
      <c r="F1106" s="55">
        <v>1717000</v>
      </c>
      <c r="G1106" s="55">
        <v>1717000</v>
      </c>
      <c r="H1106" s="55">
        <v>1020000</v>
      </c>
      <c r="I1106" s="2"/>
    </row>
    <row r="1107" spans="1:9" ht="63.75" outlineLevel="2" x14ac:dyDescent="0.25">
      <c r="A1107" s="57" t="s">
        <v>636</v>
      </c>
      <c r="B1107" s="56" t="s">
        <v>612</v>
      </c>
      <c r="C1107" s="56" t="s">
        <v>634</v>
      </c>
      <c r="D1107" s="56" t="s">
        <v>633</v>
      </c>
      <c r="E1107" s="56" t="s">
        <v>616</v>
      </c>
      <c r="F1107" s="55">
        <v>1717000</v>
      </c>
      <c r="G1107" s="55">
        <v>1717000</v>
      </c>
      <c r="H1107" s="55">
        <v>1020000</v>
      </c>
      <c r="I1107" s="2"/>
    </row>
    <row r="1108" spans="1:9" ht="25.5" outlineLevel="3" x14ac:dyDescent="0.25">
      <c r="A1108" s="57" t="s">
        <v>615</v>
      </c>
      <c r="B1108" s="56" t="s">
        <v>612</v>
      </c>
      <c r="C1108" s="56" t="s">
        <v>634</v>
      </c>
      <c r="D1108" s="56" t="s">
        <v>633</v>
      </c>
      <c r="E1108" s="56" t="s">
        <v>614</v>
      </c>
      <c r="F1108" s="55">
        <v>1717000</v>
      </c>
      <c r="G1108" s="55">
        <v>1717000</v>
      </c>
      <c r="H1108" s="55">
        <v>1020000</v>
      </c>
      <c r="I1108" s="2"/>
    </row>
    <row r="1109" spans="1:9" ht="38.25" outlineLevel="4" x14ac:dyDescent="0.25">
      <c r="A1109" s="57" t="s">
        <v>635</v>
      </c>
      <c r="B1109" s="56" t="s">
        <v>612</v>
      </c>
      <c r="C1109" s="56" t="s">
        <v>634</v>
      </c>
      <c r="D1109" s="56" t="s">
        <v>633</v>
      </c>
      <c r="E1109" s="56" t="s">
        <v>632</v>
      </c>
      <c r="F1109" s="55">
        <v>1717000</v>
      </c>
      <c r="G1109" s="55">
        <v>1717000</v>
      </c>
      <c r="H1109" s="55">
        <v>1020000</v>
      </c>
      <c r="I1109" s="2"/>
    </row>
    <row r="1110" spans="1:9" outlineLevel="1" x14ac:dyDescent="0.25">
      <c r="A1110" s="57" t="s">
        <v>631</v>
      </c>
      <c r="B1110" s="56" t="s">
        <v>612</v>
      </c>
      <c r="C1110" s="56" t="s">
        <v>611</v>
      </c>
      <c r="D1110" s="56" t="s">
        <v>630</v>
      </c>
      <c r="E1110" s="56" t="s">
        <v>616</v>
      </c>
      <c r="F1110" s="55">
        <v>20853244</v>
      </c>
      <c r="G1110" s="55">
        <v>20853244</v>
      </c>
      <c r="H1110" s="55">
        <v>20853243</v>
      </c>
      <c r="I1110" s="2"/>
    </row>
    <row r="1111" spans="1:9" ht="63.75" outlineLevel="2" x14ac:dyDescent="0.25">
      <c r="A1111" s="57" t="s">
        <v>629</v>
      </c>
      <c r="B1111" s="56" t="s">
        <v>612</v>
      </c>
      <c r="C1111" s="56" t="s">
        <v>611</v>
      </c>
      <c r="D1111" s="56" t="s">
        <v>625</v>
      </c>
      <c r="E1111" s="56" t="s">
        <v>616</v>
      </c>
      <c r="F1111" s="55">
        <v>17661800</v>
      </c>
      <c r="G1111" s="55">
        <v>17661800</v>
      </c>
      <c r="H1111" s="55">
        <v>17661800</v>
      </c>
      <c r="I1111" s="2"/>
    </row>
    <row r="1112" spans="1:9" ht="25.5" outlineLevel="3" x14ac:dyDescent="0.25">
      <c r="A1112" s="57" t="s">
        <v>615</v>
      </c>
      <c r="B1112" s="56" t="s">
        <v>612</v>
      </c>
      <c r="C1112" s="56" t="s">
        <v>611</v>
      </c>
      <c r="D1112" s="56" t="s">
        <v>625</v>
      </c>
      <c r="E1112" s="56" t="s">
        <v>614</v>
      </c>
      <c r="F1112" s="55">
        <v>4796220</v>
      </c>
      <c r="G1112" s="55">
        <v>4796220</v>
      </c>
      <c r="H1112" s="55">
        <v>4796220</v>
      </c>
      <c r="I1112" s="2"/>
    </row>
    <row r="1113" spans="1:9" ht="25.5" outlineLevel="4" x14ac:dyDescent="0.25">
      <c r="A1113" s="57" t="s">
        <v>613</v>
      </c>
      <c r="B1113" s="56" t="s">
        <v>612</v>
      </c>
      <c r="C1113" s="56" t="s">
        <v>611</v>
      </c>
      <c r="D1113" s="56" t="s">
        <v>625</v>
      </c>
      <c r="E1113" s="56" t="s">
        <v>609</v>
      </c>
      <c r="F1113" s="55">
        <v>4796220</v>
      </c>
      <c r="G1113" s="55">
        <v>4796220</v>
      </c>
      <c r="H1113" s="55">
        <v>4796220</v>
      </c>
      <c r="I1113" s="2"/>
    </row>
    <row r="1114" spans="1:9" ht="38.25" outlineLevel="3" x14ac:dyDescent="0.25">
      <c r="A1114" s="57" t="s">
        <v>628</v>
      </c>
      <c r="B1114" s="56" t="s">
        <v>612</v>
      </c>
      <c r="C1114" s="56" t="s">
        <v>611</v>
      </c>
      <c r="D1114" s="56" t="s">
        <v>625</v>
      </c>
      <c r="E1114" s="56" t="s">
        <v>627</v>
      </c>
      <c r="F1114" s="55">
        <v>12865580</v>
      </c>
      <c r="G1114" s="55">
        <v>12865580</v>
      </c>
      <c r="H1114" s="55">
        <v>12865580</v>
      </c>
      <c r="I1114" s="2"/>
    </row>
    <row r="1115" spans="1:9" ht="51" outlineLevel="4" x14ac:dyDescent="0.25">
      <c r="A1115" s="57" t="s">
        <v>626</v>
      </c>
      <c r="B1115" s="56" t="s">
        <v>612</v>
      </c>
      <c r="C1115" s="56" t="s">
        <v>611</v>
      </c>
      <c r="D1115" s="56" t="s">
        <v>625</v>
      </c>
      <c r="E1115" s="56" t="s">
        <v>624</v>
      </c>
      <c r="F1115" s="55">
        <v>12865580</v>
      </c>
      <c r="G1115" s="55">
        <v>12865580</v>
      </c>
      <c r="H1115" s="55">
        <v>12865580</v>
      </c>
      <c r="I1115" s="2"/>
    </row>
    <row r="1116" spans="1:9" ht="76.5" outlineLevel="2" x14ac:dyDescent="0.25">
      <c r="A1116" s="57" t="s">
        <v>623</v>
      </c>
      <c r="B1116" s="56" t="s">
        <v>612</v>
      </c>
      <c r="C1116" s="56" t="s">
        <v>611</v>
      </c>
      <c r="D1116" s="56" t="s">
        <v>622</v>
      </c>
      <c r="E1116" s="56" t="s">
        <v>616</v>
      </c>
      <c r="F1116" s="55">
        <v>640378</v>
      </c>
      <c r="G1116" s="55">
        <v>640378</v>
      </c>
      <c r="H1116" s="55">
        <v>640378</v>
      </c>
      <c r="I1116" s="2"/>
    </row>
    <row r="1117" spans="1:9" ht="25.5" outlineLevel="3" x14ac:dyDescent="0.25">
      <c r="A1117" s="57" t="s">
        <v>615</v>
      </c>
      <c r="B1117" s="56" t="s">
        <v>612</v>
      </c>
      <c r="C1117" s="56" t="s">
        <v>611</v>
      </c>
      <c r="D1117" s="56" t="s">
        <v>622</v>
      </c>
      <c r="E1117" s="56" t="s">
        <v>614</v>
      </c>
      <c r="F1117" s="55">
        <v>640378</v>
      </c>
      <c r="G1117" s="55">
        <v>640378</v>
      </c>
      <c r="H1117" s="55">
        <v>640378</v>
      </c>
      <c r="I1117" s="2"/>
    </row>
    <row r="1118" spans="1:9" ht="25.5" outlineLevel="4" x14ac:dyDescent="0.25">
      <c r="A1118" s="57" t="s">
        <v>613</v>
      </c>
      <c r="B1118" s="56" t="s">
        <v>612</v>
      </c>
      <c r="C1118" s="56" t="s">
        <v>611</v>
      </c>
      <c r="D1118" s="56" t="s">
        <v>622</v>
      </c>
      <c r="E1118" s="56" t="s">
        <v>609</v>
      </c>
      <c r="F1118" s="55">
        <v>640378</v>
      </c>
      <c r="G1118" s="55">
        <v>640378</v>
      </c>
      <c r="H1118" s="55">
        <v>640378</v>
      </c>
      <c r="I1118" s="2"/>
    </row>
    <row r="1119" spans="1:9" ht="51" outlineLevel="2" x14ac:dyDescent="0.25">
      <c r="A1119" s="57" t="s">
        <v>621</v>
      </c>
      <c r="B1119" s="56" t="s">
        <v>612</v>
      </c>
      <c r="C1119" s="56" t="s">
        <v>611</v>
      </c>
      <c r="D1119" s="56" t="s">
        <v>620</v>
      </c>
      <c r="E1119" s="56" t="s">
        <v>616</v>
      </c>
      <c r="F1119" s="55">
        <v>0</v>
      </c>
      <c r="G1119" s="55">
        <v>0</v>
      </c>
      <c r="H1119" s="55">
        <v>0</v>
      </c>
      <c r="I1119" s="2"/>
    </row>
    <row r="1120" spans="1:9" ht="25.5" outlineLevel="3" x14ac:dyDescent="0.25">
      <c r="A1120" s="57" t="s">
        <v>615</v>
      </c>
      <c r="B1120" s="56" t="s">
        <v>612</v>
      </c>
      <c r="C1120" s="56" t="s">
        <v>611</v>
      </c>
      <c r="D1120" s="56" t="s">
        <v>620</v>
      </c>
      <c r="E1120" s="56" t="s">
        <v>614</v>
      </c>
      <c r="F1120" s="55">
        <v>0</v>
      </c>
      <c r="G1120" s="55">
        <v>0</v>
      </c>
      <c r="H1120" s="55">
        <v>0</v>
      </c>
      <c r="I1120" s="2"/>
    </row>
    <row r="1121" spans="1:9" ht="25.5" outlineLevel="4" x14ac:dyDescent="0.25">
      <c r="A1121" s="57" t="s">
        <v>613</v>
      </c>
      <c r="B1121" s="56" t="s">
        <v>612</v>
      </c>
      <c r="C1121" s="56" t="s">
        <v>611</v>
      </c>
      <c r="D1121" s="56" t="s">
        <v>620</v>
      </c>
      <c r="E1121" s="56" t="s">
        <v>609</v>
      </c>
      <c r="F1121" s="55">
        <v>0</v>
      </c>
      <c r="G1121" s="55">
        <v>0</v>
      </c>
      <c r="H1121" s="55">
        <v>0</v>
      </c>
      <c r="I1121" s="2"/>
    </row>
    <row r="1122" spans="1:9" ht="25.5" outlineLevel="2" x14ac:dyDescent="0.25">
      <c r="A1122" s="57" t="s">
        <v>619</v>
      </c>
      <c r="B1122" s="56" t="s">
        <v>612</v>
      </c>
      <c r="C1122" s="56" t="s">
        <v>611</v>
      </c>
      <c r="D1122" s="56" t="s">
        <v>618</v>
      </c>
      <c r="E1122" s="56" t="s">
        <v>616</v>
      </c>
      <c r="F1122" s="55">
        <v>2206247</v>
      </c>
      <c r="G1122" s="55">
        <v>2206247</v>
      </c>
      <c r="H1122" s="55">
        <v>2206246</v>
      </c>
      <c r="I1122" s="2"/>
    </row>
    <row r="1123" spans="1:9" ht="25.5" outlineLevel="3" x14ac:dyDescent="0.25">
      <c r="A1123" s="57" t="s">
        <v>615</v>
      </c>
      <c r="B1123" s="56" t="s">
        <v>612</v>
      </c>
      <c r="C1123" s="56" t="s">
        <v>611</v>
      </c>
      <c r="D1123" s="56" t="s">
        <v>618</v>
      </c>
      <c r="E1123" s="56" t="s">
        <v>614</v>
      </c>
      <c r="F1123" s="55">
        <v>2206247</v>
      </c>
      <c r="G1123" s="55">
        <v>2206247</v>
      </c>
      <c r="H1123" s="55">
        <v>2206246</v>
      </c>
      <c r="I1123" s="2"/>
    </row>
    <row r="1124" spans="1:9" ht="25.5" outlineLevel="4" x14ac:dyDescent="0.25">
      <c r="A1124" s="57" t="s">
        <v>613</v>
      </c>
      <c r="B1124" s="56" t="s">
        <v>612</v>
      </c>
      <c r="C1124" s="56" t="s">
        <v>611</v>
      </c>
      <c r="D1124" s="56" t="s">
        <v>618</v>
      </c>
      <c r="E1124" s="56" t="s">
        <v>609</v>
      </c>
      <c r="F1124" s="55">
        <v>2206247</v>
      </c>
      <c r="G1124" s="55">
        <v>2206247</v>
      </c>
      <c r="H1124" s="55">
        <v>2206246</v>
      </c>
      <c r="I1124" s="2"/>
    </row>
    <row r="1125" spans="1:9" ht="63.75" outlineLevel="2" x14ac:dyDescent="0.25">
      <c r="A1125" s="57" t="s">
        <v>617</v>
      </c>
      <c r="B1125" s="56" t="s">
        <v>612</v>
      </c>
      <c r="C1125" s="56" t="s">
        <v>611</v>
      </c>
      <c r="D1125" s="56" t="s">
        <v>610</v>
      </c>
      <c r="E1125" s="56" t="s">
        <v>616</v>
      </c>
      <c r="F1125" s="55">
        <v>344819</v>
      </c>
      <c r="G1125" s="55">
        <v>344819</v>
      </c>
      <c r="H1125" s="55">
        <v>344819</v>
      </c>
      <c r="I1125" s="2"/>
    </row>
    <row r="1126" spans="1:9" ht="25.5" outlineLevel="3" x14ac:dyDescent="0.25">
      <c r="A1126" s="57" t="s">
        <v>615</v>
      </c>
      <c r="B1126" s="56" t="s">
        <v>612</v>
      </c>
      <c r="C1126" s="56" t="s">
        <v>611</v>
      </c>
      <c r="D1126" s="56" t="s">
        <v>610</v>
      </c>
      <c r="E1126" s="56" t="s">
        <v>614</v>
      </c>
      <c r="F1126" s="55">
        <v>344819</v>
      </c>
      <c r="G1126" s="55">
        <v>344819</v>
      </c>
      <c r="H1126" s="55">
        <v>344819</v>
      </c>
      <c r="I1126" s="2"/>
    </row>
    <row r="1127" spans="1:9" ht="25.5" outlineLevel="4" x14ac:dyDescent="0.25">
      <c r="A1127" s="57" t="s">
        <v>613</v>
      </c>
      <c r="B1127" s="56" t="s">
        <v>612</v>
      </c>
      <c r="C1127" s="56" t="s">
        <v>611</v>
      </c>
      <c r="D1127" s="56" t="s">
        <v>610</v>
      </c>
      <c r="E1127" s="56" t="s">
        <v>609</v>
      </c>
      <c r="F1127" s="55">
        <v>344819</v>
      </c>
      <c r="G1127" s="55">
        <v>344819</v>
      </c>
      <c r="H1127" s="55">
        <v>344819</v>
      </c>
      <c r="I1127" s="2"/>
    </row>
    <row r="1128" spans="1:9" ht="12.75" customHeight="1" x14ac:dyDescent="0.25">
      <c r="A1128" s="54" t="s">
        <v>608</v>
      </c>
      <c r="B1128" s="53"/>
      <c r="C1128" s="53"/>
      <c r="D1128" s="53"/>
      <c r="E1128" s="53"/>
      <c r="F1128" s="52">
        <f>3465108797.21+5215303.2-446605.02+567100-17111200+29259+53405.08+446605.02+772009.64-53405.08-29259</f>
        <v>3454552010.0499997</v>
      </c>
      <c r="G1128" s="52">
        <v>3465108797.21</v>
      </c>
      <c r="H1128" s="52">
        <v>3392241730.6500001</v>
      </c>
      <c r="I1128" s="2"/>
    </row>
    <row r="1129" spans="1:9" ht="12.75" customHeight="1" x14ac:dyDescent="0.25">
      <c r="A1129" s="51"/>
      <c r="B1129" s="50"/>
      <c r="C1129" s="50"/>
      <c r="D1129" s="50"/>
      <c r="E1129" s="50"/>
      <c r="F1129" s="50"/>
      <c r="G1129" s="50"/>
      <c r="H1129" s="50"/>
      <c r="I1129" s="2"/>
    </row>
    <row r="1130" spans="1:9" x14ac:dyDescent="0.25">
      <c r="A1130" s="49"/>
      <c r="B1130" s="48"/>
      <c r="C1130" s="48"/>
      <c r="D1130" s="48"/>
      <c r="E1130" s="48"/>
      <c r="F1130" s="48"/>
      <c r="G1130" s="47"/>
      <c r="H1130" s="46"/>
      <c r="I1130" s="2"/>
    </row>
  </sheetData>
  <mergeCells count="16">
    <mergeCell ref="C8:C9"/>
    <mergeCell ref="D8:D9"/>
    <mergeCell ref="E8:E9"/>
    <mergeCell ref="G8:G9"/>
    <mergeCell ref="A3:H3"/>
    <mergeCell ref="A4:H4"/>
    <mergeCell ref="A1130:F1130"/>
    <mergeCell ref="A1128:E1128"/>
    <mergeCell ref="H8:H9"/>
    <mergeCell ref="F8:F9"/>
    <mergeCell ref="A1:H1"/>
    <mergeCell ref="A2:H2"/>
    <mergeCell ref="A6:H6"/>
    <mergeCell ref="A7:H7"/>
    <mergeCell ref="A8:A9"/>
    <mergeCell ref="B8:B9"/>
  </mergeCells>
  <pageMargins left="0.59027779999999996" right="0.59027779999999996" top="0.59027779999999996" bottom="0.59027779999999996" header="0.39374999999999999" footer="0.39374999999999999"/>
  <pageSetup paperSize="9" scale="64" fitToHeight="2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767"/>
  <sheetViews>
    <sheetView showGridLines="0" view="pageBreakPreview" zoomScaleNormal="100" zoomScaleSheetLayoutView="100" workbookViewId="0">
      <pane ySplit="10" topLeftCell="A134" activePane="bottomLeft" state="frozen"/>
      <selection pane="bottomLeft" activeCell="A4" sqref="A4:G4"/>
    </sheetView>
  </sheetViews>
  <sheetFormatPr defaultColWidth="9.140625" defaultRowHeight="15" outlineLevelRow="2" x14ac:dyDescent="0.25"/>
  <cols>
    <col min="1" max="1" width="48.28515625" style="77" customWidth="1"/>
    <col min="2" max="2" width="7.7109375" style="76" customWidth="1"/>
    <col min="3" max="3" width="10.7109375" style="76" customWidth="1"/>
    <col min="4" max="4" width="7.7109375" style="76" customWidth="1"/>
    <col min="5" max="5" width="16.85546875" style="76" customWidth="1"/>
    <col min="6" max="6" width="17.140625" style="76" customWidth="1"/>
    <col min="7" max="7" width="15.7109375" style="76" customWidth="1"/>
    <col min="8" max="8" width="9.140625" style="75" customWidth="1"/>
    <col min="9" max="16384" width="9.140625" style="75"/>
  </cols>
  <sheetData>
    <row r="1" spans="1:8" ht="15.95" customHeight="1" x14ac:dyDescent="0.25">
      <c r="A1" s="91" t="s">
        <v>1634</v>
      </c>
      <c r="B1" s="91"/>
      <c r="C1" s="91"/>
      <c r="D1" s="91"/>
      <c r="E1" s="91"/>
      <c r="F1" s="91"/>
      <c r="G1" s="91"/>
      <c r="H1" s="2"/>
    </row>
    <row r="2" spans="1:8" ht="15.75" customHeight="1" x14ac:dyDescent="0.25">
      <c r="A2" s="91" t="s">
        <v>268</v>
      </c>
      <c r="B2" s="91"/>
      <c r="C2" s="91"/>
      <c r="D2" s="91"/>
      <c r="E2" s="91"/>
      <c r="F2" s="91"/>
      <c r="G2" s="91"/>
      <c r="H2" s="2"/>
    </row>
    <row r="3" spans="1:8" ht="12.75" customHeight="1" x14ac:dyDescent="0.25">
      <c r="A3" s="91" t="s">
        <v>269</v>
      </c>
      <c r="B3" s="91"/>
      <c r="C3" s="91"/>
      <c r="D3" s="91"/>
      <c r="E3" s="91"/>
      <c r="F3" s="91"/>
      <c r="G3" s="91"/>
      <c r="H3" s="2"/>
    </row>
    <row r="4" spans="1:8" ht="12.75" customHeight="1" x14ac:dyDescent="0.25">
      <c r="A4" s="91" t="s">
        <v>350</v>
      </c>
      <c r="B4" s="91"/>
      <c r="C4" s="91"/>
      <c r="D4" s="91"/>
      <c r="E4" s="91"/>
      <c r="F4" s="91"/>
      <c r="G4" s="91"/>
      <c r="H4" s="2"/>
    </row>
    <row r="5" spans="1:8" ht="43.5" customHeight="1" x14ac:dyDescent="0.25">
      <c r="A5" s="90" t="s">
        <v>1633</v>
      </c>
      <c r="B5" s="89"/>
      <c r="C5" s="89"/>
      <c r="D5" s="89"/>
      <c r="E5" s="89"/>
      <c r="F5" s="89"/>
      <c r="G5" s="89"/>
      <c r="H5" s="2"/>
    </row>
    <row r="6" spans="1:8" ht="12.75" customHeight="1" x14ac:dyDescent="0.25">
      <c r="A6" s="88"/>
      <c r="B6" s="87"/>
      <c r="C6" s="87"/>
      <c r="D6" s="87"/>
      <c r="E6" s="87"/>
      <c r="F6" s="87"/>
      <c r="G6" s="87"/>
      <c r="H6" s="2"/>
    </row>
    <row r="7" spans="1:8" ht="12.75" customHeight="1" x14ac:dyDescent="0.25">
      <c r="A7" s="68" t="s">
        <v>275</v>
      </c>
      <c r="B7" s="67"/>
      <c r="C7" s="67"/>
      <c r="D7" s="67"/>
      <c r="E7" s="67"/>
      <c r="F7" s="67"/>
      <c r="G7" s="67"/>
      <c r="H7" s="2"/>
    </row>
    <row r="8" spans="1:8" ht="12.75" customHeight="1" x14ac:dyDescent="0.25">
      <c r="A8" s="86" t="s">
        <v>1632</v>
      </c>
      <c r="B8" s="85" t="s">
        <v>1311</v>
      </c>
      <c r="C8" s="85" t="s">
        <v>1310</v>
      </c>
      <c r="D8" s="85" t="s">
        <v>1309</v>
      </c>
      <c r="E8" s="84" t="s">
        <v>1308</v>
      </c>
      <c r="F8" s="84" t="s">
        <v>1307</v>
      </c>
      <c r="G8" s="84" t="s">
        <v>1306</v>
      </c>
      <c r="H8" s="2"/>
    </row>
    <row r="9" spans="1:8" ht="37.5" customHeight="1" x14ac:dyDescent="0.25">
      <c r="A9" s="83"/>
      <c r="B9" s="82"/>
      <c r="C9" s="82"/>
      <c r="D9" s="82"/>
      <c r="E9" s="81"/>
      <c r="F9" s="81"/>
      <c r="G9" s="81"/>
      <c r="H9" s="2"/>
    </row>
    <row r="10" spans="1:8" ht="12.75" customHeight="1" x14ac:dyDescent="0.25">
      <c r="A10" s="80">
        <v>1</v>
      </c>
      <c r="B10" s="79">
        <v>2</v>
      </c>
      <c r="C10" s="79">
        <v>3</v>
      </c>
      <c r="D10" s="79">
        <v>4</v>
      </c>
      <c r="E10" s="79">
        <v>5</v>
      </c>
      <c r="F10" s="78">
        <v>6</v>
      </c>
      <c r="G10" s="78">
        <v>7</v>
      </c>
      <c r="H10" s="2"/>
    </row>
    <row r="11" spans="1:8" ht="38.25" x14ac:dyDescent="0.25">
      <c r="A11" s="57" t="s">
        <v>1631</v>
      </c>
      <c r="B11" s="56" t="s">
        <v>1299</v>
      </c>
      <c r="C11" s="56" t="s">
        <v>630</v>
      </c>
      <c r="D11" s="56" t="s">
        <v>616</v>
      </c>
      <c r="E11" s="55">
        <v>4215944.5599999996</v>
      </c>
      <c r="F11" s="55">
        <v>4215944.5599999996</v>
      </c>
      <c r="G11" s="55">
        <v>4050098.27</v>
      </c>
      <c r="H11" s="2"/>
    </row>
    <row r="12" spans="1:8" ht="51" outlineLevel="1" x14ac:dyDescent="0.25">
      <c r="A12" s="57" t="s">
        <v>1630</v>
      </c>
      <c r="B12" s="56" t="s">
        <v>1299</v>
      </c>
      <c r="C12" s="56" t="s">
        <v>1302</v>
      </c>
      <c r="D12" s="56" t="s">
        <v>616</v>
      </c>
      <c r="E12" s="55">
        <v>4041338.89</v>
      </c>
      <c r="F12" s="55">
        <v>4041338.89</v>
      </c>
      <c r="G12" s="55">
        <v>3913684.27</v>
      </c>
      <c r="H12" s="2"/>
    </row>
    <row r="13" spans="1:8" ht="25.5" outlineLevel="2" x14ac:dyDescent="0.25">
      <c r="A13" s="57" t="s">
        <v>1570</v>
      </c>
      <c r="B13" s="56" t="s">
        <v>1299</v>
      </c>
      <c r="C13" s="56" t="s">
        <v>1302</v>
      </c>
      <c r="D13" s="56" t="s">
        <v>976</v>
      </c>
      <c r="E13" s="55">
        <v>3148078.69</v>
      </c>
      <c r="F13" s="55">
        <v>3148078.69</v>
      </c>
      <c r="G13" s="55">
        <v>3146618.61</v>
      </c>
      <c r="H13" s="2"/>
    </row>
    <row r="14" spans="1:8" ht="51" outlineLevel="2" x14ac:dyDescent="0.25">
      <c r="A14" s="57" t="s">
        <v>1568</v>
      </c>
      <c r="B14" s="56" t="s">
        <v>1299</v>
      </c>
      <c r="C14" s="56" t="s">
        <v>1302</v>
      </c>
      <c r="D14" s="56" t="s">
        <v>967</v>
      </c>
      <c r="E14" s="55">
        <v>893260.2</v>
      </c>
      <c r="F14" s="55">
        <v>893260.2</v>
      </c>
      <c r="G14" s="55">
        <v>767065.66</v>
      </c>
      <c r="H14" s="2"/>
    </row>
    <row r="15" spans="1:8" ht="51" outlineLevel="1" x14ac:dyDescent="0.25">
      <c r="A15" s="57" t="s">
        <v>1629</v>
      </c>
      <c r="B15" s="56" t="s">
        <v>1299</v>
      </c>
      <c r="C15" s="56" t="s">
        <v>1300</v>
      </c>
      <c r="D15" s="56" t="s">
        <v>616</v>
      </c>
      <c r="E15" s="55">
        <v>65793.67</v>
      </c>
      <c r="F15" s="55">
        <v>65793.67</v>
      </c>
      <c r="G15" s="55">
        <v>27602</v>
      </c>
      <c r="H15" s="2"/>
    </row>
    <row r="16" spans="1:8" ht="38.25" outlineLevel="2" x14ac:dyDescent="0.25">
      <c r="A16" s="57" t="s">
        <v>1569</v>
      </c>
      <c r="B16" s="56" t="s">
        <v>1299</v>
      </c>
      <c r="C16" s="56" t="s">
        <v>1300</v>
      </c>
      <c r="D16" s="56" t="s">
        <v>971</v>
      </c>
      <c r="E16" s="55">
        <v>40800</v>
      </c>
      <c r="F16" s="55">
        <v>40800</v>
      </c>
      <c r="G16" s="55">
        <v>27602</v>
      </c>
      <c r="H16" s="2"/>
    </row>
    <row r="17" spans="1:8" outlineLevel="2" x14ac:dyDescent="0.25">
      <c r="A17" s="57" t="s">
        <v>1338</v>
      </c>
      <c r="B17" s="56" t="s">
        <v>1299</v>
      </c>
      <c r="C17" s="56" t="s">
        <v>1300</v>
      </c>
      <c r="D17" s="56" t="s">
        <v>638</v>
      </c>
      <c r="E17" s="55">
        <v>24993.67</v>
      </c>
      <c r="F17" s="55">
        <v>24993.67</v>
      </c>
      <c r="G17" s="55">
        <v>0</v>
      </c>
      <c r="H17" s="2"/>
    </row>
    <row r="18" spans="1:8" ht="63.75" outlineLevel="1" x14ac:dyDescent="0.25">
      <c r="A18" s="57" t="s">
        <v>1329</v>
      </c>
      <c r="B18" s="56" t="s">
        <v>1299</v>
      </c>
      <c r="C18" s="56" t="s">
        <v>1294</v>
      </c>
      <c r="D18" s="56" t="s">
        <v>616</v>
      </c>
      <c r="E18" s="55">
        <v>108812</v>
      </c>
      <c r="F18" s="55">
        <v>108812</v>
      </c>
      <c r="G18" s="55">
        <v>108812</v>
      </c>
      <c r="H18" s="2"/>
    </row>
    <row r="19" spans="1:8" ht="38.25" outlineLevel="2" x14ac:dyDescent="0.25">
      <c r="A19" s="57" t="s">
        <v>1569</v>
      </c>
      <c r="B19" s="56" t="s">
        <v>1299</v>
      </c>
      <c r="C19" s="56" t="s">
        <v>1294</v>
      </c>
      <c r="D19" s="56" t="s">
        <v>971</v>
      </c>
      <c r="E19" s="55">
        <v>108812</v>
      </c>
      <c r="F19" s="55">
        <v>108812</v>
      </c>
      <c r="G19" s="55">
        <v>108812</v>
      </c>
      <c r="H19" s="2"/>
    </row>
    <row r="20" spans="1:8" ht="51" x14ac:dyDescent="0.25">
      <c r="A20" s="57" t="s">
        <v>1628</v>
      </c>
      <c r="B20" s="56" t="s">
        <v>1295</v>
      </c>
      <c r="C20" s="56" t="s">
        <v>630</v>
      </c>
      <c r="D20" s="56" t="s">
        <v>616</v>
      </c>
      <c r="E20" s="55">
        <v>2719102.42</v>
      </c>
      <c r="F20" s="55">
        <v>2719102.42</v>
      </c>
      <c r="G20" s="55">
        <v>2656291</v>
      </c>
      <c r="H20" s="2"/>
    </row>
    <row r="21" spans="1:8" ht="25.5" outlineLevel="1" x14ac:dyDescent="0.25">
      <c r="A21" s="57" t="s">
        <v>1619</v>
      </c>
      <c r="B21" s="56" t="s">
        <v>1295</v>
      </c>
      <c r="C21" s="56" t="s">
        <v>1297</v>
      </c>
      <c r="D21" s="56" t="s">
        <v>616</v>
      </c>
      <c r="E21" s="55">
        <v>2523612.09</v>
      </c>
      <c r="F21" s="55">
        <v>2523612.09</v>
      </c>
      <c r="G21" s="55">
        <v>2516961.5</v>
      </c>
      <c r="H21" s="2"/>
    </row>
    <row r="22" spans="1:8" ht="25.5" outlineLevel="2" x14ac:dyDescent="0.25">
      <c r="A22" s="57" t="s">
        <v>1570</v>
      </c>
      <c r="B22" s="56" t="s">
        <v>1295</v>
      </c>
      <c r="C22" s="56" t="s">
        <v>1297</v>
      </c>
      <c r="D22" s="56" t="s">
        <v>976</v>
      </c>
      <c r="E22" s="55">
        <v>1938257.8</v>
      </c>
      <c r="F22" s="55">
        <v>1938257.8</v>
      </c>
      <c r="G22" s="55">
        <v>1938257.8</v>
      </c>
      <c r="H22" s="2"/>
    </row>
    <row r="23" spans="1:8" ht="51" outlineLevel="2" x14ac:dyDescent="0.25">
      <c r="A23" s="57" t="s">
        <v>1568</v>
      </c>
      <c r="B23" s="56" t="s">
        <v>1295</v>
      </c>
      <c r="C23" s="56" t="s">
        <v>1297</v>
      </c>
      <c r="D23" s="56" t="s">
        <v>967</v>
      </c>
      <c r="E23" s="55">
        <v>585354.29</v>
      </c>
      <c r="F23" s="55">
        <v>585354.29</v>
      </c>
      <c r="G23" s="55">
        <v>578703.69999999995</v>
      </c>
      <c r="H23" s="2"/>
    </row>
    <row r="24" spans="1:8" ht="25.5" outlineLevel="1" x14ac:dyDescent="0.25">
      <c r="A24" s="57" t="s">
        <v>1618</v>
      </c>
      <c r="B24" s="56" t="s">
        <v>1295</v>
      </c>
      <c r="C24" s="56" t="s">
        <v>1296</v>
      </c>
      <c r="D24" s="56" t="s">
        <v>616</v>
      </c>
      <c r="E24" s="55">
        <v>124523.33</v>
      </c>
      <c r="F24" s="55">
        <v>124523.33</v>
      </c>
      <c r="G24" s="55">
        <v>103362.5</v>
      </c>
      <c r="H24" s="2"/>
    </row>
    <row r="25" spans="1:8" ht="38.25" outlineLevel="2" x14ac:dyDescent="0.25">
      <c r="A25" s="57" t="s">
        <v>1569</v>
      </c>
      <c r="B25" s="56" t="s">
        <v>1295</v>
      </c>
      <c r="C25" s="56" t="s">
        <v>1296</v>
      </c>
      <c r="D25" s="56" t="s">
        <v>971</v>
      </c>
      <c r="E25" s="55">
        <v>950</v>
      </c>
      <c r="F25" s="55">
        <v>950</v>
      </c>
      <c r="G25" s="55">
        <v>950</v>
      </c>
      <c r="H25" s="2"/>
    </row>
    <row r="26" spans="1:8" outlineLevel="2" x14ac:dyDescent="0.25">
      <c r="A26" s="57" t="s">
        <v>1338</v>
      </c>
      <c r="B26" s="56" t="s">
        <v>1295</v>
      </c>
      <c r="C26" s="56" t="s">
        <v>1296</v>
      </c>
      <c r="D26" s="56" t="s">
        <v>638</v>
      </c>
      <c r="E26" s="55">
        <v>123573.33</v>
      </c>
      <c r="F26" s="55">
        <v>123573.33</v>
      </c>
      <c r="G26" s="55">
        <v>102412.5</v>
      </c>
      <c r="H26" s="2"/>
    </row>
    <row r="27" spans="1:8" ht="63.75" outlineLevel="1" x14ac:dyDescent="0.25">
      <c r="A27" s="57" t="s">
        <v>1329</v>
      </c>
      <c r="B27" s="56" t="s">
        <v>1295</v>
      </c>
      <c r="C27" s="56" t="s">
        <v>1294</v>
      </c>
      <c r="D27" s="56" t="s">
        <v>616</v>
      </c>
      <c r="E27" s="55">
        <v>70967</v>
      </c>
      <c r="F27" s="55">
        <v>70967</v>
      </c>
      <c r="G27" s="55">
        <v>35967</v>
      </c>
      <c r="H27" s="2"/>
    </row>
    <row r="28" spans="1:8" ht="38.25" outlineLevel="2" x14ac:dyDescent="0.25">
      <c r="A28" s="57" t="s">
        <v>1569</v>
      </c>
      <c r="B28" s="56" t="s">
        <v>1295</v>
      </c>
      <c r="C28" s="56" t="s">
        <v>1294</v>
      </c>
      <c r="D28" s="56" t="s">
        <v>971</v>
      </c>
      <c r="E28" s="55">
        <v>70967</v>
      </c>
      <c r="F28" s="55">
        <v>70967</v>
      </c>
      <c r="G28" s="55">
        <v>35967</v>
      </c>
      <c r="H28" s="2"/>
    </row>
    <row r="29" spans="1:8" ht="63.75" x14ac:dyDescent="0.25">
      <c r="A29" s="57" t="s">
        <v>1627</v>
      </c>
      <c r="B29" s="56" t="s">
        <v>1275</v>
      </c>
      <c r="C29" s="56" t="s">
        <v>630</v>
      </c>
      <c r="D29" s="56" t="s">
        <v>616</v>
      </c>
      <c r="E29" s="55">
        <v>84009023.709999993</v>
      </c>
      <c r="F29" s="55">
        <v>84009023.709999993</v>
      </c>
      <c r="G29" s="55">
        <v>82678810.010000005</v>
      </c>
      <c r="H29" s="2"/>
    </row>
    <row r="30" spans="1:8" ht="38.25" outlineLevel="1" x14ac:dyDescent="0.25">
      <c r="A30" s="57" t="s">
        <v>1626</v>
      </c>
      <c r="B30" s="56" t="s">
        <v>1275</v>
      </c>
      <c r="C30" s="56" t="s">
        <v>1282</v>
      </c>
      <c r="D30" s="56" t="s">
        <v>616</v>
      </c>
      <c r="E30" s="55">
        <v>3574830.49</v>
      </c>
      <c r="F30" s="55">
        <v>3574830.49</v>
      </c>
      <c r="G30" s="55">
        <v>3467959.9</v>
      </c>
      <c r="H30" s="2"/>
    </row>
    <row r="31" spans="1:8" ht="25.5" outlineLevel="2" x14ac:dyDescent="0.25">
      <c r="A31" s="57" t="s">
        <v>1570</v>
      </c>
      <c r="B31" s="56" t="s">
        <v>1275</v>
      </c>
      <c r="C31" s="56" t="s">
        <v>1282</v>
      </c>
      <c r="D31" s="56" t="s">
        <v>976</v>
      </c>
      <c r="E31" s="55">
        <v>2762784.98</v>
      </c>
      <c r="F31" s="55">
        <v>2762784.98</v>
      </c>
      <c r="G31" s="55">
        <v>2762784.98</v>
      </c>
      <c r="H31" s="2"/>
    </row>
    <row r="32" spans="1:8" ht="51" outlineLevel="2" x14ac:dyDescent="0.25">
      <c r="A32" s="57" t="s">
        <v>1568</v>
      </c>
      <c r="B32" s="56" t="s">
        <v>1275</v>
      </c>
      <c r="C32" s="56" t="s">
        <v>1282</v>
      </c>
      <c r="D32" s="56" t="s">
        <v>967</v>
      </c>
      <c r="E32" s="55">
        <v>812045.51</v>
      </c>
      <c r="F32" s="55">
        <v>812045.51</v>
      </c>
      <c r="G32" s="55">
        <v>705174.92</v>
      </c>
      <c r="H32" s="2"/>
    </row>
    <row r="33" spans="1:8" ht="38.25" outlineLevel="1" x14ac:dyDescent="0.25">
      <c r="A33" s="57" t="s">
        <v>1625</v>
      </c>
      <c r="B33" s="56" t="s">
        <v>1275</v>
      </c>
      <c r="C33" s="56" t="s">
        <v>1280</v>
      </c>
      <c r="D33" s="56" t="s">
        <v>616</v>
      </c>
      <c r="E33" s="55">
        <v>568840</v>
      </c>
      <c r="F33" s="55">
        <v>568840</v>
      </c>
      <c r="G33" s="55">
        <v>227332</v>
      </c>
      <c r="H33" s="2"/>
    </row>
    <row r="34" spans="1:8" ht="38.25" outlineLevel="2" x14ac:dyDescent="0.25">
      <c r="A34" s="57" t="s">
        <v>1569</v>
      </c>
      <c r="B34" s="56" t="s">
        <v>1275</v>
      </c>
      <c r="C34" s="56" t="s">
        <v>1280</v>
      </c>
      <c r="D34" s="56" t="s">
        <v>971</v>
      </c>
      <c r="E34" s="55">
        <v>73500</v>
      </c>
      <c r="F34" s="55">
        <v>73500</v>
      </c>
      <c r="G34" s="55">
        <v>55975</v>
      </c>
      <c r="H34" s="2"/>
    </row>
    <row r="35" spans="1:8" outlineLevel="2" x14ac:dyDescent="0.25">
      <c r="A35" s="57" t="s">
        <v>1338</v>
      </c>
      <c r="B35" s="56" t="s">
        <v>1275</v>
      </c>
      <c r="C35" s="56" t="s">
        <v>1280</v>
      </c>
      <c r="D35" s="56" t="s">
        <v>638</v>
      </c>
      <c r="E35" s="55">
        <v>495340</v>
      </c>
      <c r="F35" s="55">
        <v>495340</v>
      </c>
      <c r="G35" s="55">
        <v>171357</v>
      </c>
      <c r="H35" s="2"/>
    </row>
    <row r="36" spans="1:8" ht="25.5" outlineLevel="1" x14ac:dyDescent="0.25">
      <c r="A36" s="57" t="s">
        <v>1619</v>
      </c>
      <c r="B36" s="56" t="s">
        <v>1275</v>
      </c>
      <c r="C36" s="56" t="s">
        <v>1279</v>
      </c>
      <c r="D36" s="56" t="s">
        <v>616</v>
      </c>
      <c r="E36" s="55">
        <v>74466884.719999999</v>
      </c>
      <c r="F36" s="55">
        <v>74466884.719999999</v>
      </c>
      <c r="G36" s="55">
        <v>74064754.5</v>
      </c>
      <c r="H36" s="2"/>
    </row>
    <row r="37" spans="1:8" ht="25.5" outlineLevel="2" x14ac:dyDescent="0.25">
      <c r="A37" s="57" t="s">
        <v>1570</v>
      </c>
      <c r="B37" s="56" t="s">
        <v>1275</v>
      </c>
      <c r="C37" s="56" t="s">
        <v>1279</v>
      </c>
      <c r="D37" s="56" t="s">
        <v>976</v>
      </c>
      <c r="E37" s="55">
        <v>57194227.899999999</v>
      </c>
      <c r="F37" s="55">
        <v>57194227.899999999</v>
      </c>
      <c r="G37" s="55">
        <v>57194227.899999999</v>
      </c>
      <c r="H37" s="2"/>
    </row>
    <row r="38" spans="1:8" ht="51" outlineLevel="2" x14ac:dyDescent="0.25">
      <c r="A38" s="57" t="s">
        <v>1568</v>
      </c>
      <c r="B38" s="56" t="s">
        <v>1275</v>
      </c>
      <c r="C38" s="56" t="s">
        <v>1279</v>
      </c>
      <c r="D38" s="56" t="s">
        <v>967</v>
      </c>
      <c r="E38" s="55">
        <v>17272656.82</v>
      </c>
      <c r="F38" s="55">
        <v>17272656.82</v>
      </c>
      <c r="G38" s="55">
        <v>16870526.600000001</v>
      </c>
      <c r="H38" s="2"/>
    </row>
    <row r="39" spans="1:8" ht="25.5" outlineLevel="1" x14ac:dyDescent="0.25">
      <c r="A39" s="57" t="s">
        <v>1618</v>
      </c>
      <c r="B39" s="56" t="s">
        <v>1275</v>
      </c>
      <c r="C39" s="56" t="s">
        <v>1278</v>
      </c>
      <c r="D39" s="56" t="s">
        <v>616</v>
      </c>
      <c r="E39" s="55">
        <v>4252309.5199999996</v>
      </c>
      <c r="F39" s="55">
        <v>4252309.5199999996</v>
      </c>
      <c r="G39" s="55">
        <v>4136439.09</v>
      </c>
      <c r="H39" s="2"/>
    </row>
    <row r="40" spans="1:8" ht="38.25" outlineLevel="2" x14ac:dyDescent="0.25">
      <c r="A40" s="57" t="s">
        <v>1569</v>
      </c>
      <c r="B40" s="56" t="s">
        <v>1275</v>
      </c>
      <c r="C40" s="56" t="s">
        <v>1278</v>
      </c>
      <c r="D40" s="56" t="s">
        <v>971</v>
      </c>
      <c r="E40" s="55">
        <v>188666</v>
      </c>
      <c r="F40" s="55">
        <v>188666</v>
      </c>
      <c r="G40" s="55">
        <v>184666</v>
      </c>
      <c r="H40" s="2"/>
    </row>
    <row r="41" spans="1:8" outlineLevel="2" x14ac:dyDescent="0.25">
      <c r="A41" s="57" t="s">
        <v>1338</v>
      </c>
      <c r="B41" s="56" t="s">
        <v>1275</v>
      </c>
      <c r="C41" s="56" t="s">
        <v>1278</v>
      </c>
      <c r="D41" s="56" t="s">
        <v>638</v>
      </c>
      <c r="E41" s="55">
        <v>3960751.21</v>
      </c>
      <c r="F41" s="55">
        <v>3960751.21</v>
      </c>
      <c r="G41" s="55">
        <v>3852893.19</v>
      </c>
      <c r="H41" s="2"/>
    </row>
    <row r="42" spans="1:8" outlineLevel="2" x14ac:dyDescent="0.25">
      <c r="A42" s="57" t="s">
        <v>1472</v>
      </c>
      <c r="B42" s="56" t="s">
        <v>1275</v>
      </c>
      <c r="C42" s="56" t="s">
        <v>1278</v>
      </c>
      <c r="D42" s="56" t="s">
        <v>680</v>
      </c>
      <c r="E42" s="55">
        <v>102892.31</v>
      </c>
      <c r="F42" s="55">
        <v>102892.31</v>
      </c>
      <c r="G42" s="55">
        <v>98879.9</v>
      </c>
      <c r="H42" s="2"/>
    </row>
    <row r="43" spans="1:8" ht="102" outlineLevel="1" x14ac:dyDescent="0.25">
      <c r="A43" s="57" t="s">
        <v>1624</v>
      </c>
      <c r="B43" s="56" t="s">
        <v>1275</v>
      </c>
      <c r="C43" s="56" t="s">
        <v>1276</v>
      </c>
      <c r="D43" s="56" t="s">
        <v>616</v>
      </c>
      <c r="E43" s="55">
        <v>146158.98000000001</v>
      </c>
      <c r="F43" s="55">
        <v>146158.98000000001</v>
      </c>
      <c r="G43" s="55">
        <v>146158.98000000001</v>
      </c>
      <c r="H43" s="2"/>
    </row>
    <row r="44" spans="1:8" ht="25.5" outlineLevel="2" x14ac:dyDescent="0.25">
      <c r="A44" s="57" t="s">
        <v>1570</v>
      </c>
      <c r="B44" s="56" t="s">
        <v>1275</v>
      </c>
      <c r="C44" s="56" t="s">
        <v>1276</v>
      </c>
      <c r="D44" s="56" t="s">
        <v>976</v>
      </c>
      <c r="E44" s="55">
        <v>112257.28</v>
      </c>
      <c r="F44" s="55">
        <v>112257.28</v>
      </c>
      <c r="G44" s="55">
        <v>112257.28</v>
      </c>
      <c r="H44" s="2"/>
    </row>
    <row r="45" spans="1:8" ht="51" outlineLevel="2" x14ac:dyDescent="0.25">
      <c r="A45" s="57" t="s">
        <v>1568</v>
      </c>
      <c r="B45" s="56" t="s">
        <v>1275</v>
      </c>
      <c r="C45" s="56" t="s">
        <v>1276</v>
      </c>
      <c r="D45" s="56" t="s">
        <v>967</v>
      </c>
      <c r="E45" s="55">
        <v>33901.699999999997</v>
      </c>
      <c r="F45" s="55">
        <v>33901.699999999997</v>
      </c>
      <c r="G45" s="55">
        <v>33901.699999999997</v>
      </c>
      <c r="H45" s="2"/>
    </row>
    <row r="46" spans="1:8" ht="63.75" outlineLevel="1" x14ac:dyDescent="0.25">
      <c r="A46" s="57" t="s">
        <v>1329</v>
      </c>
      <c r="B46" s="56" t="s">
        <v>1275</v>
      </c>
      <c r="C46" s="56" t="s">
        <v>1274</v>
      </c>
      <c r="D46" s="56" t="s">
        <v>616</v>
      </c>
      <c r="E46" s="55">
        <v>1000000</v>
      </c>
      <c r="F46" s="55">
        <v>1000000</v>
      </c>
      <c r="G46" s="55">
        <v>636165.54</v>
      </c>
      <c r="H46" s="2"/>
    </row>
    <row r="47" spans="1:8" ht="38.25" outlineLevel="2" x14ac:dyDescent="0.25">
      <c r="A47" s="57" t="s">
        <v>1569</v>
      </c>
      <c r="B47" s="56" t="s">
        <v>1275</v>
      </c>
      <c r="C47" s="56" t="s">
        <v>1274</v>
      </c>
      <c r="D47" s="56" t="s">
        <v>971</v>
      </c>
      <c r="E47" s="55">
        <v>986856</v>
      </c>
      <c r="F47" s="55">
        <v>986856</v>
      </c>
      <c r="G47" s="55">
        <v>636165.54</v>
      </c>
      <c r="H47" s="2"/>
    </row>
    <row r="48" spans="1:8" ht="51" outlineLevel="2" x14ac:dyDescent="0.25">
      <c r="A48" s="57" t="s">
        <v>1568</v>
      </c>
      <c r="B48" s="56" t="s">
        <v>1275</v>
      </c>
      <c r="C48" s="56" t="s">
        <v>1274</v>
      </c>
      <c r="D48" s="56" t="s">
        <v>967</v>
      </c>
      <c r="E48" s="55">
        <v>13144</v>
      </c>
      <c r="F48" s="55">
        <v>13144</v>
      </c>
      <c r="G48" s="55">
        <v>0</v>
      </c>
      <c r="H48" s="2"/>
    </row>
    <row r="49" spans="1:8" x14ac:dyDescent="0.25">
      <c r="A49" s="57" t="s">
        <v>1623</v>
      </c>
      <c r="B49" s="56" t="s">
        <v>1271</v>
      </c>
      <c r="C49" s="56" t="s">
        <v>630</v>
      </c>
      <c r="D49" s="56" t="s">
        <v>616</v>
      </c>
      <c r="E49" s="55">
        <v>1506.24</v>
      </c>
      <c r="F49" s="55">
        <v>1506.24</v>
      </c>
      <c r="G49" s="55">
        <v>1152</v>
      </c>
      <c r="H49" s="2"/>
    </row>
    <row r="50" spans="1:8" ht="51" outlineLevel="1" x14ac:dyDescent="0.25">
      <c r="A50" s="57" t="s">
        <v>1622</v>
      </c>
      <c r="B50" s="56" t="s">
        <v>1271</v>
      </c>
      <c r="C50" s="56" t="s">
        <v>1270</v>
      </c>
      <c r="D50" s="56" t="s">
        <v>616</v>
      </c>
      <c r="E50" s="55">
        <v>1506.24</v>
      </c>
      <c r="F50" s="55">
        <v>1506.24</v>
      </c>
      <c r="G50" s="55">
        <v>1152</v>
      </c>
      <c r="H50" s="2"/>
    </row>
    <row r="51" spans="1:8" outlineLevel="2" x14ac:dyDescent="0.25">
      <c r="A51" s="57" t="s">
        <v>1338</v>
      </c>
      <c r="B51" s="56" t="s">
        <v>1271</v>
      </c>
      <c r="C51" s="56" t="s">
        <v>1270</v>
      </c>
      <c r="D51" s="56" t="s">
        <v>638</v>
      </c>
      <c r="E51" s="55">
        <v>1506.24</v>
      </c>
      <c r="F51" s="55">
        <v>1506.24</v>
      </c>
      <c r="G51" s="55">
        <v>1152</v>
      </c>
      <c r="H51" s="2"/>
    </row>
    <row r="52" spans="1:8" ht="38.25" x14ac:dyDescent="0.25">
      <c r="A52" s="57" t="s">
        <v>1621</v>
      </c>
      <c r="B52" s="56" t="s">
        <v>969</v>
      </c>
      <c r="C52" s="56" t="s">
        <v>630</v>
      </c>
      <c r="D52" s="56" t="s">
        <v>616</v>
      </c>
      <c r="E52" s="55">
        <v>10591666.43</v>
      </c>
      <c r="F52" s="55">
        <v>10591666.43</v>
      </c>
      <c r="G52" s="55">
        <v>10381870.59</v>
      </c>
      <c r="H52" s="2"/>
    </row>
    <row r="53" spans="1:8" ht="63.75" outlineLevel="1" x14ac:dyDescent="0.25">
      <c r="A53" s="57" t="s">
        <v>1620</v>
      </c>
      <c r="B53" s="56" t="s">
        <v>969</v>
      </c>
      <c r="C53" s="56" t="s">
        <v>979</v>
      </c>
      <c r="D53" s="56" t="s">
        <v>616</v>
      </c>
      <c r="E53" s="55">
        <v>2646739.5299999998</v>
      </c>
      <c r="F53" s="55">
        <v>2646739.5299999998</v>
      </c>
      <c r="G53" s="55">
        <v>2646739.5299999998</v>
      </c>
      <c r="H53" s="2"/>
    </row>
    <row r="54" spans="1:8" ht="25.5" outlineLevel="2" x14ac:dyDescent="0.25">
      <c r="A54" s="57" t="s">
        <v>1570</v>
      </c>
      <c r="B54" s="56" t="s">
        <v>969</v>
      </c>
      <c r="C54" s="56" t="s">
        <v>979</v>
      </c>
      <c r="D54" s="56" t="s">
        <v>976</v>
      </c>
      <c r="E54" s="55">
        <v>2073597.69</v>
      </c>
      <c r="F54" s="55">
        <v>2073597.69</v>
      </c>
      <c r="G54" s="55">
        <v>2073597.69</v>
      </c>
      <c r="H54" s="2"/>
    </row>
    <row r="55" spans="1:8" ht="51" outlineLevel="2" x14ac:dyDescent="0.25">
      <c r="A55" s="57" t="s">
        <v>1568</v>
      </c>
      <c r="B55" s="56" t="s">
        <v>969</v>
      </c>
      <c r="C55" s="56" t="s">
        <v>979</v>
      </c>
      <c r="D55" s="56" t="s">
        <v>967</v>
      </c>
      <c r="E55" s="55">
        <v>573141.84</v>
      </c>
      <c r="F55" s="55">
        <v>573141.84</v>
      </c>
      <c r="G55" s="55">
        <v>573141.84</v>
      </c>
      <c r="H55" s="2"/>
    </row>
    <row r="56" spans="1:8" ht="25.5" outlineLevel="1" x14ac:dyDescent="0.25">
      <c r="A56" s="57" t="s">
        <v>1619</v>
      </c>
      <c r="B56" s="56" t="s">
        <v>969</v>
      </c>
      <c r="C56" s="56" t="s">
        <v>975</v>
      </c>
      <c r="D56" s="56" t="s">
        <v>616</v>
      </c>
      <c r="E56" s="55">
        <v>7393283.9000000004</v>
      </c>
      <c r="F56" s="55">
        <v>7393283.9000000004</v>
      </c>
      <c r="G56" s="55">
        <v>7393283.9000000004</v>
      </c>
      <c r="H56" s="2"/>
    </row>
    <row r="57" spans="1:8" ht="25.5" outlineLevel="2" x14ac:dyDescent="0.25">
      <c r="A57" s="57" t="s">
        <v>1570</v>
      </c>
      <c r="B57" s="56" t="s">
        <v>969</v>
      </c>
      <c r="C57" s="56" t="s">
        <v>975</v>
      </c>
      <c r="D57" s="56" t="s">
        <v>976</v>
      </c>
      <c r="E57" s="55">
        <v>5716478.7999999998</v>
      </c>
      <c r="F57" s="55">
        <v>5716478.7999999998</v>
      </c>
      <c r="G57" s="55">
        <v>5716478.7999999998</v>
      </c>
      <c r="H57" s="2"/>
    </row>
    <row r="58" spans="1:8" ht="51" outlineLevel="2" x14ac:dyDescent="0.25">
      <c r="A58" s="57" t="s">
        <v>1568</v>
      </c>
      <c r="B58" s="56" t="s">
        <v>969</v>
      </c>
      <c r="C58" s="56" t="s">
        <v>975</v>
      </c>
      <c r="D58" s="56" t="s">
        <v>967</v>
      </c>
      <c r="E58" s="55">
        <v>1676805.1</v>
      </c>
      <c r="F58" s="55">
        <v>1676805.1</v>
      </c>
      <c r="G58" s="55">
        <v>1676805.1</v>
      </c>
      <c r="H58" s="2"/>
    </row>
    <row r="59" spans="1:8" ht="25.5" outlineLevel="1" x14ac:dyDescent="0.25">
      <c r="A59" s="57" t="s">
        <v>1618</v>
      </c>
      <c r="B59" s="56" t="s">
        <v>969</v>
      </c>
      <c r="C59" s="56" t="s">
        <v>973</v>
      </c>
      <c r="D59" s="56" t="s">
        <v>616</v>
      </c>
      <c r="E59" s="55">
        <v>155253</v>
      </c>
      <c r="F59" s="55">
        <v>155253</v>
      </c>
      <c r="G59" s="55">
        <v>130084.28</v>
      </c>
      <c r="H59" s="2"/>
    </row>
    <row r="60" spans="1:8" ht="38.25" outlineLevel="2" x14ac:dyDescent="0.25">
      <c r="A60" s="57" t="s">
        <v>1569</v>
      </c>
      <c r="B60" s="56" t="s">
        <v>969</v>
      </c>
      <c r="C60" s="56" t="s">
        <v>973</v>
      </c>
      <c r="D60" s="56" t="s">
        <v>971</v>
      </c>
      <c r="E60" s="55">
        <v>35600</v>
      </c>
      <c r="F60" s="55">
        <v>35600</v>
      </c>
      <c r="G60" s="55">
        <v>35600</v>
      </c>
      <c r="H60" s="2"/>
    </row>
    <row r="61" spans="1:8" outlineLevel="2" x14ac:dyDescent="0.25">
      <c r="A61" s="57" t="s">
        <v>1338</v>
      </c>
      <c r="B61" s="56" t="s">
        <v>969</v>
      </c>
      <c r="C61" s="56" t="s">
        <v>973</v>
      </c>
      <c r="D61" s="56" t="s">
        <v>638</v>
      </c>
      <c r="E61" s="55">
        <v>119653</v>
      </c>
      <c r="F61" s="55">
        <v>119653</v>
      </c>
      <c r="G61" s="55">
        <v>94484.28</v>
      </c>
      <c r="H61" s="2"/>
    </row>
    <row r="62" spans="1:8" ht="63.75" outlineLevel="1" x14ac:dyDescent="0.25">
      <c r="A62" s="57" t="s">
        <v>1329</v>
      </c>
      <c r="B62" s="56" t="s">
        <v>969</v>
      </c>
      <c r="C62" s="56" t="s">
        <v>968</v>
      </c>
      <c r="D62" s="56" t="s">
        <v>616</v>
      </c>
      <c r="E62" s="55">
        <v>396390</v>
      </c>
      <c r="F62" s="55">
        <v>396390</v>
      </c>
      <c r="G62" s="55">
        <v>211762.88</v>
      </c>
      <c r="H62" s="2"/>
    </row>
    <row r="63" spans="1:8" ht="38.25" outlineLevel="2" x14ac:dyDescent="0.25">
      <c r="A63" s="57" t="s">
        <v>1569</v>
      </c>
      <c r="B63" s="56" t="s">
        <v>969</v>
      </c>
      <c r="C63" s="56" t="s">
        <v>968</v>
      </c>
      <c r="D63" s="56" t="s">
        <v>971</v>
      </c>
      <c r="E63" s="55">
        <v>385821</v>
      </c>
      <c r="F63" s="55">
        <v>385821</v>
      </c>
      <c r="G63" s="55">
        <v>201194.65</v>
      </c>
      <c r="H63" s="2"/>
    </row>
    <row r="64" spans="1:8" ht="51" outlineLevel="2" x14ac:dyDescent="0.25">
      <c r="A64" s="57" t="s">
        <v>1568</v>
      </c>
      <c r="B64" s="56" t="s">
        <v>969</v>
      </c>
      <c r="C64" s="56" t="s">
        <v>968</v>
      </c>
      <c r="D64" s="56" t="s">
        <v>967</v>
      </c>
      <c r="E64" s="55">
        <v>10569</v>
      </c>
      <c r="F64" s="55">
        <v>10569</v>
      </c>
      <c r="G64" s="55">
        <v>10568.23</v>
      </c>
      <c r="H64" s="2"/>
    </row>
    <row r="65" spans="1:8" x14ac:dyDescent="0.25">
      <c r="A65" s="57" t="s">
        <v>1617</v>
      </c>
      <c r="B65" s="56" t="s">
        <v>1267</v>
      </c>
      <c r="C65" s="56" t="s">
        <v>630</v>
      </c>
      <c r="D65" s="56" t="s">
        <v>616</v>
      </c>
      <c r="E65" s="55">
        <v>2000000</v>
      </c>
      <c r="F65" s="55">
        <v>2000000</v>
      </c>
      <c r="G65" s="55">
        <v>0</v>
      </c>
      <c r="H65" s="2"/>
    </row>
    <row r="66" spans="1:8" ht="51" outlineLevel="1" x14ac:dyDescent="0.25">
      <c r="A66" s="57" t="s">
        <v>1616</v>
      </c>
      <c r="B66" s="56" t="s">
        <v>1267</v>
      </c>
      <c r="C66" s="56" t="s">
        <v>1266</v>
      </c>
      <c r="D66" s="56" t="s">
        <v>616</v>
      </c>
      <c r="E66" s="55">
        <v>2000000</v>
      </c>
      <c r="F66" s="55">
        <v>2000000</v>
      </c>
      <c r="G66" s="55">
        <v>0</v>
      </c>
      <c r="H66" s="2"/>
    </row>
    <row r="67" spans="1:8" outlineLevel="2" x14ac:dyDescent="0.25">
      <c r="A67" s="57" t="s">
        <v>1574</v>
      </c>
      <c r="B67" s="56" t="s">
        <v>1267</v>
      </c>
      <c r="C67" s="56" t="s">
        <v>1266</v>
      </c>
      <c r="D67" s="56" t="s">
        <v>994</v>
      </c>
      <c r="E67" s="55">
        <v>2000000</v>
      </c>
      <c r="F67" s="55">
        <v>2000000</v>
      </c>
      <c r="G67" s="55">
        <v>0</v>
      </c>
      <c r="H67" s="2"/>
    </row>
    <row r="68" spans="1:8" x14ac:dyDescent="0.25">
      <c r="A68" s="57" t="s">
        <v>1615</v>
      </c>
      <c r="B68" s="56" t="s">
        <v>691</v>
      </c>
      <c r="C68" s="56" t="s">
        <v>630</v>
      </c>
      <c r="D68" s="56" t="s">
        <v>616</v>
      </c>
      <c r="E68" s="55">
        <f>505134370.68+446605.02+29259+53405.08+-29259-53405.08</f>
        <v>505580975.69999999</v>
      </c>
      <c r="F68" s="55">
        <v>505134370.68000001</v>
      </c>
      <c r="G68" s="55">
        <v>487665837.32999998</v>
      </c>
      <c r="H68" s="2"/>
    </row>
    <row r="69" spans="1:8" ht="38.25" outlineLevel="1" x14ac:dyDescent="0.25">
      <c r="A69" s="57" t="s">
        <v>1336</v>
      </c>
      <c r="B69" s="56" t="s">
        <v>691</v>
      </c>
      <c r="C69" s="56" t="s">
        <v>723</v>
      </c>
      <c r="D69" s="56" t="s">
        <v>616</v>
      </c>
      <c r="E69" s="55">
        <v>425933</v>
      </c>
      <c r="F69" s="55">
        <v>425933</v>
      </c>
      <c r="G69" s="55">
        <v>425900</v>
      </c>
      <c r="H69" s="2"/>
    </row>
    <row r="70" spans="1:8" outlineLevel="2" x14ac:dyDescent="0.25">
      <c r="A70" s="57" t="s">
        <v>1338</v>
      </c>
      <c r="B70" s="56" t="s">
        <v>691</v>
      </c>
      <c r="C70" s="56" t="s">
        <v>723</v>
      </c>
      <c r="D70" s="56" t="s">
        <v>638</v>
      </c>
      <c r="E70" s="55">
        <v>425933</v>
      </c>
      <c r="F70" s="55">
        <v>425933</v>
      </c>
      <c r="G70" s="55">
        <v>425900</v>
      </c>
      <c r="H70" s="2"/>
    </row>
    <row r="71" spans="1:8" ht="63.75" outlineLevel="1" x14ac:dyDescent="0.25">
      <c r="A71" s="57" t="s">
        <v>1329</v>
      </c>
      <c r="B71" s="56" t="s">
        <v>691</v>
      </c>
      <c r="C71" s="56" t="s">
        <v>961</v>
      </c>
      <c r="D71" s="56" t="s">
        <v>616</v>
      </c>
      <c r="E71" s="55">
        <v>207385.38</v>
      </c>
      <c r="F71" s="55">
        <v>207385.38</v>
      </c>
      <c r="G71" s="55">
        <v>207385.38</v>
      </c>
      <c r="H71" s="2"/>
    </row>
    <row r="72" spans="1:8" ht="25.5" outlineLevel="2" x14ac:dyDescent="0.25">
      <c r="A72" s="57" t="s">
        <v>1473</v>
      </c>
      <c r="B72" s="56" t="s">
        <v>691</v>
      </c>
      <c r="C72" s="56" t="s">
        <v>961</v>
      </c>
      <c r="D72" s="56" t="s">
        <v>960</v>
      </c>
      <c r="E72" s="55">
        <v>207385.38</v>
      </c>
      <c r="F72" s="55">
        <v>207385.38</v>
      </c>
      <c r="G72" s="55">
        <v>207385.38</v>
      </c>
      <c r="H72" s="2"/>
    </row>
    <row r="73" spans="1:8" ht="66.75" customHeight="1" outlineLevel="1" x14ac:dyDescent="0.25">
      <c r="A73" s="57" t="s">
        <v>1614</v>
      </c>
      <c r="B73" s="56" t="s">
        <v>691</v>
      </c>
      <c r="C73" s="56" t="s">
        <v>952</v>
      </c>
      <c r="D73" s="56" t="s">
        <v>616</v>
      </c>
      <c r="E73" s="55">
        <v>20175062.170000002</v>
      </c>
      <c r="F73" s="55">
        <v>20175062.170000002</v>
      </c>
      <c r="G73" s="55">
        <v>20154307.280000001</v>
      </c>
      <c r="H73" s="2"/>
    </row>
    <row r="74" spans="1:8" outlineLevel="2" x14ac:dyDescent="0.25">
      <c r="A74" s="57" t="s">
        <v>1373</v>
      </c>
      <c r="B74" s="56" t="s">
        <v>691</v>
      </c>
      <c r="C74" s="56" t="s">
        <v>952</v>
      </c>
      <c r="D74" s="56" t="s">
        <v>955</v>
      </c>
      <c r="E74" s="55">
        <v>14992147.109999999</v>
      </c>
      <c r="F74" s="55">
        <v>14992147.109999999</v>
      </c>
      <c r="G74" s="55">
        <v>14992147.109999999</v>
      </c>
      <c r="H74" s="2"/>
    </row>
    <row r="75" spans="1:8" ht="51" outlineLevel="2" x14ac:dyDescent="0.25">
      <c r="A75" s="57" t="s">
        <v>1372</v>
      </c>
      <c r="B75" s="56" t="s">
        <v>691</v>
      </c>
      <c r="C75" s="56" t="s">
        <v>952</v>
      </c>
      <c r="D75" s="56" t="s">
        <v>953</v>
      </c>
      <c r="E75" s="55">
        <v>4639010.5599999996</v>
      </c>
      <c r="F75" s="55">
        <v>4639010.5599999996</v>
      </c>
      <c r="G75" s="55">
        <v>4639010.5599999996</v>
      </c>
      <c r="H75" s="2"/>
    </row>
    <row r="76" spans="1:8" outlineLevel="2" x14ac:dyDescent="0.25">
      <c r="A76" s="57" t="s">
        <v>1338</v>
      </c>
      <c r="B76" s="56" t="s">
        <v>691</v>
      </c>
      <c r="C76" s="56" t="s">
        <v>952</v>
      </c>
      <c r="D76" s="56" t="s">
        <v>638</v>
      </c>
      <c r="E76" s="55">
        <v>306541.21999999997</v>
      </c>
      <c r="F76" s="55">
        <v>306541.21999999997</v>
      </c>
      <c r="G76" s="55">
        <v>296026.07</v>
      </c>
      <c r="H76" s="2"/>
    </row>
    <row r="77" spans="1:8" outlineLevel="2" x14ac:dyDescent="0.25">
      <c r="A77" s="57" t="s">
        <v>1472</v>
      </c>
      <c r="B77" s="56" t="s">
        <v>691</v>
      </c>
      <c r="C77" s="56" t="s">
        <v>952</v>
      </c>
      <c r="D77" s="56" t="s">
        <v>680</v>
      </c>
      <c r="E77" s="55">
        <v>237363.28</v>
      </c>
      <c r="F77" s="55">
        <v>237363.28</v>
      </c>
      <c r="G77" s="55">
        <v>227123.54</v>
      </c>
      <c r="H77" s="2"/>
    </row>
    <row r="78" spans="1:8" ht="51" outlineLevel="1" x14ac:dyDescent="0.25">
      <c r="A78" s="57" t="s">
        <v>1613</v>
      </c>
      <c r="B78" s="56" t="s">
        <v>691</v>
      </c>
      <c r="C78" s="56" t="s">
        <v>950</v>
      </c>
      <c r="D78" s="56" t="s">
        <v>616</v>
      </c>
      <c r="E78" s="55">
        <v>17666.669999999998</v>
      </c>
      <c r="F78" s="55">
        <v>17666.669999999998</v>
      </c>
      <c r="G78" s="55">
        <v>17666.669999999998</v>
      </c>
      <c r="H78" s="2"/>
    </row>
    <row r="79" spans="1:8" outlineLevel="2" x14ac:dyDescent="0.25">
      <c r="A79" s="57" t="s">
        <v>1338</v>
      </c>
      <c r="B79" s="56" t="s">
        <v>691</v>
      </c>
      <c r="C79" s="56" t="s">
        <v>950</v>
      </c>
      <c r="D79" s="56" t="s">
        <v>638</v>
      </c>
      <c r="E79" s="55">
        <v>17666.669999999998</v>
      </c>
      <c r="F79" s="55">
        <v>17666.669999999998</v>
      </c>
      <c r="G79" s="55">
        <v>17666.669999999998</v>
      </c>
      <c r="H79" s="2"/>
    </row>
    <row r="80" spans="1:8" ht="76.5" outlineLevel="1" x14ac:dyDescent="0.25">
      <c r="A80" s="57" t="s">
        <v>1612</v>
      </c>
      <c r="B80" s="56" t="s">
        <v>691</v>
      </c>
      <c r="C80" s="56" t="s">
        <v>1264</v>
      </c>
      <c r="D80" s="56" t="s">
        <v>616</v>
      </c>
      <c r="E80" s="55">
        <v>36194</v>
      </c>
      <c r="F80" s="55">
        <v>36194</v>
      </c>
      <c r="G80" s="55">
        <v>36194</v>
      </c>
      <c r="H80" s="2"/>
    </row>
    <row r="81" spans="1:8" ht="25.5" outlineLevel="2" x14ac:dyDescent="0.25">
      <c r="A81" s="57" t="s">
        <v>1570</v>
      </c>
      <c r="B81" s="56" t="s">
        <v>691</v>
      </c>
      <c r="C81" s="56" t="s">
        <v>1264</v>
      </c>
      <c r="D81" s="56" t="s">
        <v>976</v>
      </c>
      <c r="E81" s="55">
        <v>27798.77</v>
      </c>
      <c r="F81" s="55">
        <v>27798.77</v>
      </c>
      <c r="G81" s="55">
        <v>27798.77</v>
      </c>
      <c r="H81" s="2"/>
    </row>
    <row r="82" spans="1:8" ht="51" outlineLevel="2" x14ac:dyDescent="0.25">
      <c r="A82" s="57" t="s">
        <v>1568</v>
      </c>
      <c r="B82" s="56" t="s">
        <v>691</v>
      </c>
      <c r="C82" s="56" t="s">
        <v>1264</v>
      </c>
      <c r="D82" s="56" t="s">
        <v>967</v>
      </c>
      <c r="E82" s="55">
        <v>8395.23</v>
      </c>
      <c r="F82" s="55">
        <v>8395.23</v>
      </c>
      <c r="G82" s="55">
        <v>8395.23</v>
      </c>
      <c r="H82" s="2"/>
    </row>
    <row r="83" spans="1:8" ht="76.5" outlineLevel="1" x14ac:dyDescent="0.25">
      <c r="A83" s="57" t="s">
        <v>1364</v>
      </c>
      <c r="B83" s="56" t="s">
        <v>691</v>
      </c>
      <c r="C83" s="56" t="s">
        <v>1263</v>
      </c>
      <c r="D83" s="56" t="s">
        <v>616</v>
      </c>
      <c r="E83" s="55">
        <v>41005.42</v>
      </c>
      <c r="F83" s="55">
        <v>41005.42</v>
      </c>
      <c r="G83" s="55">
        <v>41005.42</v>
      </c>
      <c r="H83" s="2"/>
    </row>
    <row r="84" spans="1:8" ht="25.5" outlineLevel="2" x14ac:dyDescent="0.25">
      <c r="A84" s="57" t="s">
        <v>1570</v>
      </c>
      <c r="B84" s="56" t="s">
        <v>691</v>
      </c>
      <c r="C84" s="56" t="s">
        <v>1263</v>
      </c>
      <c r="D84" s="56" t="s">
        <v>976</v>
      </c>
      <c r="E84" s="55">
        <v>31494.18</v>
      </c>
      <c r="F84" s="55">
        <v>31494.18</v>
      </c>
      <c r="G84" s="55">
        <v>31494.18</v>
      </c>
      <c r="H84" s="2"/>
    </row>
    <row r="85" spans="1:8" ht="51" outlineLevel="2" x14ac:dyDescent="0.25">
      <c r="A85" s="57" t="s">
        <v>1568</v>
      </c>
      <c r="B85" s="56" t="s">
        <v>691</v>
      </c>
      <c r="C85" s="56" t="s">
        <v>1263</v>
      </c>
      <c r="D85" s="56" t="s">
        <v>967</v>
      </c>
      <c r="E85" s="55">
        <v>9511.24</v>
      </c>
      <c r="F85" s="55">
        <v>9511.24</v>
      </c>
      <c r="G85" s="55">
        <v>9511.24</v>
      </c>
      <c r="H85" s="2"/>
    </row>
    <row r="86" spans="1:8" ht="102" outlineLevel="1" x14ac:dyDescent="0.25">
      <c r="A86" s="57" t="s">
        <v>1611</v>
      </c>
      <c r="B86" s="56" t="s">
        <v>691</v>
      </c>
      <c r="C86" s="56" t="s">
        <v>1261</v>
      </c>
      <c r="D86" s="56" t="s">
        <v>616</v>
      </c>
      <c r="E86" s="55">
        <v>4378467</v>
      </c>
      <c r="F86" s="55">
        <v>4378467</v>
      </c>
      <c r="G86" s="55">
        <v>4226273.75</v>
      </c>
      <c r="H86" s="2"/>
    </row>
    <row r="87" spans="1:8" ht="25.5" outlineLevel="2" x14ac:dyDescent="0.25">
      <c r="A87" s="57" t="s">
        <v>1570</v>
      </c>
      <c r="B87" s="56" t="s">
        <v>691</v>
      </c>
      <c r="C87" s="56" t="s">
        <v>1261</v>
      </c>
      <c r="D87" s="56" t="s">
        <v>976</v>
      </c>
      <c r="E87" s="55">
        <f>2889136.05+146465.08-146707.9</f>
        <v>2888893.23</v>
      </c>
      <c r="F87" s="55">
        <v>2889136.05</v>
      </c>
      <c r="G87" s="55">
        <v>2889136.05</v>
      </c>
      <c r="H87" s="2"/>
    </row>
    <row r="88" spans="1:8" ht="38.25" outlineLevel="2" x14ac:dyDescent="0.25">
      <c r="A88" s="57" t="s">
        <v>1569</v>
      </c>
      <c r="B88" s="56" t="s">
        <v>691</v>
      </c>
      <c r="C88" s="56" t="s">
        <v>1261</v>
      </c>
      <c r="D88" s="56" t="s">
        <v>971</v>
      </c>
      <c r="E88" s="55">
        <v>22832.2</v>
      </c>
      <c r="F88" s="55">
        <v>22832.2</v>
      </c>
      <c r="G88" s="55">
        <v>22832.2</v>
      </c>
      <c r="H88" s="2"/>
    </row>
    <row r="89" spans="1:8" ht="51" outlineLevel="2" x14ac:dyDescent="0.25">
      <c r="A89" s="57" t="s">
        <v>1568</v>
      </c>
      <c r="B89" s="56" t="s">
        <v>691</v>
      </c>
      <c r="C89" s="56" t="s">
        <v>1261</v>
      </c>
      <c r="D89" s="56" t="s">
        <v>967</v>
      </c>
      <c r="E89" s="55">
        <f>913127.54-44305.78</f>
        <v>868821.76</v>
      </c>
      <c r="F89" s="55">
        <v>913127.54</v>
      </c>
      <c r="G89" s="55">
        <v>913127.54</v>
      </c>
      <c r="H89" s="2"/>
    </row>
    <row r="90" spans="1:8" outlineLevel="2" x14ac:dyDescent="0.25">
      <c r="A90" s="57" t="s">
        <v>1338</v>
      </c>
      <c r="B90" s="56" t="s">
        <v>691</v>
      </c>
      <c r="C90" s="56" t="s">
        <v>1261</v>
      </c>
      <c r="D90" s="56" t="s">
        <v>638</v>
      </c>
      <c r="E90" s="55">
        <f>481792.85-146465.08+191013.68</f>
        <v>526341.44999999995</v>
      </c>
      <c r="F90" s="55">
        <v>481792.85</v>
      </c>
      <c r="G90" s="55">
        <v>329812.62</v>
      </c>
      <c r="H90" s="2"/>
    </row>
    <row r="91" spans="1:8" outlineLevel="2" x14ac:dyDescent="0.25">
      <c r="A91" s="57" t="s">
        <v>1472</v>
      </c>
      <c r="B91" s="56" t="s">
        <v>691</v>
      </c>
      <c r="C91" s="56" t="s">
        <v>1261</v>
      </c>
      <c r="D91" s="56" t="s">
        <v>680</v>
      </c>
      <c r="E91" s="55">
        <v>71578.36</v>
      </c>
      <c r="F91" s="55">
        <v>71578.36</v>
      </c>
      <c r="G91" s="55">
        <v>71365.34</v>
      </c>
      <c r="H91" s="2"/>
    </row>
    <row r="92" spans="1:8" ht="114.75" outlineLevel="1" x14ac:dyDescent="0.25">
      <c r="A92" s="57" t="s">
        <v>1610</v>
      </c>
      <c r="B92" s="56" t="s">
        <v>691</v>
      </c>
      <c r="C92" s="56" t="s">
        <v>1259</v>
      </c>
      <c r="D92" s="56" t="s">
        <v>616</v>
      </c>
      <c r="E92" s="55">
        <v>1958479.6</v>
      </c>
      <c r="F92" s="55">
        <v>1958479.6</v>
      </c>
      <c r="G92" s="55">
        <v>1746563.65</v>
      </c>
      <c r="H92" s="2"/>
    </row>
    <row r="93" spans="1:8" ht="25.5" outlineLevel="2" x14ac:dyDescent="0.25">
      <c r="A93" s="57" t="s">
        <v>1570</v>
      </c>
      <c r="B93" s="56" t="s">
        <v>691</v>
      </c>
      <c r="C93" s="56" t="s">
        <v>1259</v>
      </c>
      <c r="D93" s="56" t="s">
        <v>976</v>
      </c>
      <c r="E93" s="55">
        <f>1096329.74-176425.63</f>
        <v>919904.11</v>
      </c>
      <c r="F93" s="55">
        <v>1096329.74</v>
      </c>
      <c r="G93" s="55">
        <v>1096329.74</v>
      </c>
      <c r="H93" s="2"/>
    </row>
    <row r="94" spans="1:8" ht="38.25" outlineLevel="2" x14ac:dyDescent="0.25">
      <c r="A94" s="57" t="s">
        <v>1569</v>
      </c>
      <c r="B94" s="56" t="s">
        <v>691</v>
      </c>
      <c r="C94" s="56" t="s">
        <v>1259</v>
      </c>
      <c r="D94" s="56" t="s">
        <v>971</v>
      </c>
      <c r="E94" s="55">
        <v>16000</v>
      </c>
      <c r="F94" s="55">
        <v>16000</v>
      </c>
      <c r="G94" s="55">
        <v>11149.73</v>
      </c>
      <c r="H94" s="2"/>
    </row>
    <row r="95" spans="1:8" ht="51" outlineLevel="2" x14ac:dyDescent="0.25">
      <c r="A95" s="57" t="s">
        <v>1568</v>
      </c>
      <c r="B95" s="56" t="s">
        <v>691</v>
      </c>
      <c r="C95" s="56" t="s">
        <v>1259</v>
      </c>
      <c r="D95" s="56" t="s">
        <v>967</v>
      </c>
      <c r="E95" s="55">
        <f>329883.57-52072.53</f>
        <v>277811.04000000004</v>
      </c>
      <c r="F95" s="55">
        <v>329883.57</v>
      </c>
      <c r="G95" s="55">
        <v>329883.57</v>
      </c>
      <c r="H95" s="2"/>
    </row>
    <row r="96" spans="1:8" outlineLevel="2" x14ac:dyDescent="0.25">
      <c r="A96" s="57" t="s">
        <v>1338</v>
      </c>
      <c r="B96" s="56" t="s">
        <v>691</v>
      </c>
      <c r="C96" s="56" t="s">
        <v>1259</v>
      </c>
      <c r="D96" s="56" t="s">
        <v>638</v>
      </c>
      <c r="E96" s="55">
        <f>490426.33+228498.16</f>
        <v>718924.49</v>
      </c>
      <c r="F96" s="55">
        <v>490426.33</v>
      </c>
      <c r="G96" s="55">
        <v>285412.27</v>
      </c>
      <c r="H96" s="2"/>
    </row>
    <row r="97" spans="1:8" outlineLevel="2" x14ac:dyDescent="0.25">
      <c r="A97" s="57" t="s">
        <v>1472</v>
      </c>
      <c r="B97" s="56" t="s">
        <v>691</v>
      </c>
      <c r="C97" s="56" t="s">
        <v>1259</v>
      </c>
      <c r="D97" s="56" t="s">
        <v>680</v>
      </c>
      <c r="E97" s="55">
        <v>25839.96</v>
      </c>
      <c r="F97" s="55">
        <v>25839.96</v>
      </c>
      <c r="G97" s="55">
        <v>23788.34</v>
      </c>
      <c r="H97" s="2"/>
    </row>
    <row r="98" spans="1:8" ht="102" outlineLevel="1" x14ac:dyDescent="0.25">
      <c r="A98" s="57" t="s">
        <v>1609</v>
      </c>
      <c r="B98" s="56" t="s">
        <v>691</v>
      </c>
      <c r="C98" s="56" t="s">
        <v>1257</v>
      </c>
      <c r="D98" s="56" t="s">
        <v>616</v>
      </c>
      <c r="E98" s="55">
        <v>6000</v>
      </c>
      <c r="F98" s="55">
        <v>6000</v>
      </c>
      <c r="G98" s="55">
        <v>0</v>
      </c>
      <c r="H98" s="2"/>
    </row>
    <row r="99" spans="1:8" outlineLevel="2" x14ac:dyDescent="0.25">
      <c r="A99" s="57" t="s">
        <v>1338</v>
      </c>
      <c r="B99" s="56" t="s">
        <v>691</v>
      </c>
      <c r="C99" s="56" t="s">
        <v>1257</v>
      </c>
      <c r="D99" s="56" t="s">
        <v>638</v>
      </c>
      <c r="E99" s="55">
        <v>6000</v>
      </c>
      <c r="F99" s="55">
        <v>6000</v>
      </c>
      <c r="G99" s="55">
        <v>0</v>
      </c>
      <c r="H99" s="2"/>
    </row>
    <row r="100" spans="1:8" ht="38.25" outlineLevel="1" x14ac:dyDescent="0.25">
      <c r="A100" s="57" t="s">
        <v>1608</v>
      </c>
      <c r="B100" s="56" t="s">
        <v>691</v>
      </c>
      <c r="C100" s="56" t="s">
        <v>1255</v>
      </c>
      <c r="D100" s="56" t="s">
        <v>616</v>
      </c>
      <c r="E100" s="55">
        <v>890375</v>
      </c>
      <c r="F100" s="55">
        <v>890375</v>
      </c>
      <c r="G100" s="55">
        <v>885315.63</v>
      </c>
      <c r="H100" s="2"/>
    </row>
    <row r="101" spans="1:8" ht="25.5" outlineLevel="2" x14ac:dyDescent="0.25">
      <c r="A101" s="57" t="s">
        <v>1570</v>
      </c>
      <c r="B101" s="56" t="s">
        <v>691</v>
      </c>
      <c r="C101" s="56" t="s">
        <v>1255</v>
      </c>
      <c r="D101" s="56" t="s">
        <v>976</v>
      </c>
      <c r="E101" s="55">
        <v>657236.87</v>
      </c>
      <c r="F101" s="55">
        <v>657236.87</v>
      </c>
      <c r="G101" s="55">
        <v>657236.87</v>
      </c>
      <c r="H101" s="2"/>
    </row>
    <row r="102" spans="1:8" ht="51" outlineLevel="2" x14ac:dyDescent="0.25">
      <c r="A102" s="57" t="s">
        <v>1568</v>
      </c>
      <c r="B102" s="56" t="s">
        <v>691</v>
      </c>
      <c r="C102" s="56" t="s">
        <v>1255</v>
      </c>
      <c r="D102" s="56" t="s">
        <v>967</v>
      </c>
      <c r="E102" s="55">
        <f>200671.57-2186.03</f>
        <v>198485.54</v>
      </c>
      <c r="F102" s="55">
        <v>200671.57</v>
      </c>
      <c r="G102" s="55">
        <v>200671.57</v>
      </c>
      <c r="H102" s="2"/>
    </row>
    <row r="103" spans="1:8" outlineLevel="2" x14ac:dyDescent="0.25">
      <c r="A103" s="57" t="s">
        <v>1338</v>
      </c>
      <c r="B103" s="56" t="s">
        <v>691</v>
      </c>
      <c r="C103" s="56" t="s">
        <v>1255</v>
      </c>
      <c r="D103" s="56" t="s">
        <v>638</v>
      </c>
      <c r="E103" s="55">
        <f>16174.56+2186.03</f>
        <v>18360.59</v>
      </c>
      <c r="F103" s="55">
        <v>16174.56</v>
      </c>
      <c r="G103" s="55">
        <v>11284.7</v>
      </c>
      <c r="H103" s="2"/>
    </row>
    <row r="104" spans="1:8" outlineLevel="2" x14ac:dyDescent="0.25">
      <c r="A104" s="57" t="s">
        <v>1472</v>
      </c>
      <c r="B104" s="56" t="s">
        <v>691</v>
      </c>
      <c r="C104" s="56" t="s">
        <v>1255</v>
      </c>
      <c r="D104" s="56" t="s">
        <v>680</v>
      </c>
      <c r="E104" s="55">
        <v>16292</v>
      </c>
      <c r="F104" s="55">
        <v>16292</v>
      </c>
      <c r="G104" s="55">
        <v>16122.49</v>
      </c>
      <c r="H104" s="2"/>
    </row>
    <row r="105" spans="1:8" ht="51" outlineLevel="1" x14ac:dyDescent="0.25">
      <c r="A105" s="57" t="s">
        <v>1607</v>
      </c>
      <c r="B105" s="56" t="s">
        <v>691</v>
      </c>
      <c r="C105" s="56" t="s">
        <v>1253</v>
      </c>
      <c r="D105" s="56" t="s">
        <v>616</v>
      </c>
      <c r="E105" s="55">
        <v>1459489</v>
      </c>
      <c r="F105" s="55">
        <v>1459489</v>
      </c>
      <c r="G105" s="55">
        <v>1454429.63</v>
      </c>
      <c r="H105" s="2"/>
    </row>
    <row r="106" spans="1:8" ht="25.5" outlineLevel="2" x14ac:dyDescent="0.25">
      <c r="A106" s="57" t="s">
        <v>1570</v>
      </c>
      <c r="B106" s="56" t="s">
        <v>691</v>
      </c>
      <c r="C106" s="56" t="s">
        <v>1253</v>
      </c>
      <c r="D106" s="56" t="s">
        <v>976</v>
      </c>
      <c r="E106" s="55">
        <f>935983.56-85102</f>
        <v>850881.56</v>
      </c>
      <c r="F106" s="55">
        <v>935983.56</v>
      </c>
      <c r="G106" s="55">
        <v>935983.56</v>
      </c>
      <c r="H106" s="2"/>
    </row>
    <row r="107" spans="1:8" ht="38.25" outlineLevel="2" x14ac:dyDescent="0.25">
      <c r="A107" s="57" t="s">
        <v>1569</v>
      </c>
      <c r="B107" s="56" t="s">
        <v>691</v>
      </c>
      <c r="C107" s="56" t="s">
        <v>1253</v>
      </c>
      <c r="D107" s="56" t="s">
        <v>971</v>
      </c>
      <c r="E107" s="55">
        <v>15753.82</v>
      </c>
      <c r="F107" s="55">
        <v>15753.82</v>
      </c>
      <c r="G107" s="55">
        <v>15753.82</v>
      </c>
      <c r="H107" s="2"/>
    </row>
    <row r="108" spans="1:8" ht="51" outlineLevel="2" x14ac:dyDescent="0.25">
      <c r="A108" s="57" t="s">
        <v>1568</v>
      </c>
      <c r="B108" s="56" t="s">
        <v>691</v>
      </c>
      <c r="C108" s="56" t="s">
        <v>1253</v>
      </c>
      <c r="D108" s="56" t="s">
        <v>967</v>
      </c>
      <c r="E108" s="55">
        <f>281459.06-24492.83</f>
        <v>256966.22999999998</v>
      </c>
      <c r="F108" s="55">
        <v>281459.06</v>
      </c>
      <c r="G108" s="55">
        <v>281459.06</v>
      </c>
      <c r="H108" s="2"/>
    </row>
    <row r="109" spans="1:8" outlineLevel="2" x14ac:dyDescent="0.25">
      <c r="A109" s="57" t="s">
        <v>1338</v>
      </c>
      <c r="B109" s="56" t="s">
        <v>691</v>
      </c>
      <c r="C109" s="56" t="s">
        <v>1253</v>
      </c>
      <c r="D109" s="56" t="s">
        <v>638</v>
      </c>
      <c r="E109" s="55">
        <f>210000.56+109594.83</f>
        <v>319595.39</v>
      </c>
      <c r="F109" s="55">
        <v>210000.56</v>
      </c>
      <c r="G109" s="55">
        <v>205110.69</v>
      </c>
      <c r="H109" s="2"/>
    </row>
    <row r="110" spans="1:8" outlineLevel="2" x14ac:dyDescent="0.25">
      <c r="A110" s="57" t="s">
        <v>1472</v>
      </c>
      <c r="B110" s="56" t="s">
        <v>691</v>
      </c>
      <c r="C110" s="56" t="s">
        <v>1253</v>
      </c>
      <c r="D110" s="56" t="s">
        <v>680</v>
      </c>
      <c r="E110" s="55">
        <v>16292</v>
      </c>
      <c r="F110" s="55">
        <v>16292</v>
      </c>
      <c r="G110" s="55">
        <v>16122.5</v>
      </c>
      <c r="H110" s="2"/>
    </row>
    <row r="111" spans="1:8" ht="38.25" outlineLevel="1" x14ac:dyDescent="0.25">
      <c r="A111" s="57" t="s">
        <v>1606</v>
      </c>
      <c r="B111" s="56" t="s">
        <v>691</v>
      </c>
      <c r="C111" s="56" t="s">
        <v>1251</v>
      </c>
      <c r="D111" s="56" t="s">
        <v>616</v>
      </c>
      <c r="E111" s="55">
        <v>1396550.91</v>
      </c>
      <c r="F111" s="55">
        <v>1396550.91</v>
      </c>
      <c r="G111" s="55">
        <v>1123510.55</v>
      </c>
      <c r="H111" s="2"/>
    </row>
    <row r="112" spans="1:8" outlineLevel="2" x14ac:dyDescent="0.25">
      <c r="A112" s="57" t="s">
        <v>1338</v>
      </c>
      <c r="B112" s="56" t="s">
        <v>691</v>
      </c>
      <c r="C112" s="56" t="s">
        <v>1251</v>
      </c>
      <c r="D112" s="56" t="s">
        <v>638</v>
      </c>
      <c r="E112" s="55">
        <v>496889.91</v>
      </c>
      <c r="F112" s="55">
        <v>496889.91</v>
      </c>
      <c r="G112" s="55">
        <v>307885.06</v>
      </c>
      <c r="H112" s="2"/>
    </row>
    <row r="113" spans="1:8" outlineLevel="2" x14ac:dyDescent="0.25">
      <c r="A113" s="57" t="s">
        <v>1472</v>
      </c>
      <c r="B113" s="56" t="s">
        <v>691</v>
      </c>
      <c r="C113" s="56" t="s">
        <v>1251</v>
      </c>
      <c r="D113" s="56" t="s">
        <v>680</v>
      </c>
      <c r="E113" s="55">
        <v>33890</v>
      </c>
      <c r="F113" s="55">
        <v>33890</v>
      </c>
      <c r="G113" s="55">
        <v>19408.490000000002</v>
      </c>
      <c r="H113" s="2"/>
    </row>
    <row r="114" spans="1:8" ht="38.25" outlineLevel="2" x14ac:dyDescent="0.25">
      <c r="A114" s="57" t="s">
        <v>1471</v>
      </c>
      <c r="B114" s="56" t="s">
        <v>691</v>
      </c>
      <c r="C114" s="56" t="s">
        <v>1251</v>
      </c>
      <c r="D114" s="56" t="s">
        <v>677</v>
      </c>
      <c r="E114" s="55">
        <v>661000</v>
      </c>
      <c r="F114" s="55">
        <v>661000</v>
      </c>
      <c r="G114" s="55">
        <v>591446</v>
      </c>
      <c r="H114" s="2"/>
    </row>
    <row r="115" spans="1:8" outlineLevel="2" x14ac:dyDescent="0.25">
      <c r="A115" s="57" t="s">
        <v>1317</v>
      </c>
      <c r="B115" s="56" t="s">
        <v>691</v>
      </c>
      <c r="C115" s="56" t="s">
        <v>1251</v>
      </c>
      <c r="D115" s="56" t="s">
        <v>684</v>
      </c>
      <c r="E115" s="55">
        <v>204771</v>
      </c>
      <c r="F115" s="55">
        <v>204771</v>
      </c>
      <c r="G115" s="55">
        <v>204771</v>
      </c>
      <c r="H115" s="2"/>
    </row>
    <row r="116" spans="1:8" ht="38.25" outlineLevel="1" x14ac:dyDescent="0.25">
      <c r="A116" s="57" t="s">
        <v>1605</v>
      </c>
      <c r="B116" s="56" t="s">
        <v>691</v>
      </c>
      <c r="C116" s="56" t="s">
        <v>1246</v>
      </c>
      <c r="D116" s="56" t="s">
        <v>616</v>
      </c>
      <c r="E116" s="55">
        <v>510600</v>
      </c>
      <c r="F116" s="55">
        <v>510600</v>
      </c>
      <c r="G116" s="55">
        <v>503700</v>
      </c>
      <c r="H116" s="2"/>
    </row>
    <row r="117" spans="1:8" ht="25.5" outlineLevel="2" x14ac:dyDescent="0.25">
      <c r="A117" s="57" t="s">
        <v>1604</v>
      </c>
      <c r="B117" s="56" t="s">
        <v>691</v>
      </c>
      <c r="C117" s="56" t="s">
        <v>1246</v>
      </c>
      <c r="D117" s="56" t="s">
        <v>1248</v>
      </c>
      <c r="E117" s="55">
        <v>510600</v>
      </c>
      <c r="F117" s="55">
        <v>510600</v>
      </c>
      <c r="G117" s="55">
        <v>503700</v>
      </c>
      <c r="H117" s="2"/>
    </row>
    <row r="118" spans="1:8" outlineLevel="2" x14ac:dyDescent="0.25">
      <c r="A118" s="57" t="s">
        <v>1603</v>
      </c>
      <c r="B118" s="56" t="s">
        <v>691</v>
      </c>
      <c r="C118" s="56" t="s">
        <v>1246</v>
      </c>
      <c r="D118" s="56" t="s">
        <v>1245</v>
      </c>
      <c r="E118" s="55">
        <v>0</v>
      </c>
      <c r="F118" s="55">
        <v>0</v>
      </c>
      <c r="G118" s="55">
        <v>0</v>
      </c>
      <c r="H118" s="2"/>
    </row>
    <row r="119" spans="1:8" ht="63.75" outlineLevel="1" x14ac:dyDescent="0.25">
      <c r="A119" s="57" t="s">
        <v>1329</v>
      </c>
      <c r="B119" s="56" t="s">
        <v>691</v>
      </c>
      <c r="C119" s="56" t="s">
        <v>1244</v>
      </c>
      <c r="D119" s="56" t="s">
        <v>616</v>
      </c>
      <c r="E119" s="55">
        <f>2085905.08-53405.08</f>
        <v>2032500</v>
      </c>
      <c r="F119" s="55">
        <v>2085905.08</v>
      </c>
      <c r="G119" s="55">
        <v>2065250.16</v>
      </c>
      <c r="H119" s="2"/>
    </row>
    <row r="120" spans="1:8" ht="25.5" outlineLevel="2" x14ac:dyDescent="0.25">
      <c r="A120" s="57" t="s">
        <v>1473</v>
      </c>
      <c r="B120" s="56" t="s">
        <v>691</v>
      </c>
      <c r="C120" s="56" t="s">
        <v>1244</v>
      </c>
      <c r="D120" s="56" t="s">
        <v>960</v>
      </c>
      <c r="E120" s="55">
        <f>1978605.08-44005.08</f>
        <v>1934600</v>
      </c>
      <c r="F120" s="55">
        <v>1978605.08</v>
      </c>
      <c r="G120" s="55">
        <v>1970106.13</v>
      </c>
      <c r="H120" s="2"/>
    </row>
    <row r="121" spans="1:8" ht="51" outlineLevel="2" x14ac:dyDescent="0.25">
      <c r="A121" s="57" t="s">
        <v>1372</v>
      </c>
      <c r="B121" s="56" t="s">
        <v>691</v>
      </c>
      <c r="C121" s="56" t="s">
        <v>1244</v>
      </c>
      <c r="D121" s="56" t="s">
        <v>953</v>
      </c>
      <c r="E121" s="55">
        <f>107300-9400</f>
        <v>97900</v>
      </c>
      <c r="F121" s="55">
        <v>107300</v>
      </c>
      <c r="G121" s="55">
        <v>95144.03</v>
      </c>
      <c r="H121" s="2"/>
    </row>
    <row r="122" spans="1:8" ht="25.5" outlineLevel="1" x14ac:dyDescent="0.25">
      <c r="A122" s="57" t="s">
        <v>1602</v>
      </c>
      <c r="B122" s="56" t="s">
        <v>691</v>
      </c>
      <c r="C122" s="56" t="s">
        <v>1242</v>
      </c>
      <c r="D122" s="56" t="s">
        <v>616</v>
      </c>
      <c r="E122" s="55">
        <v>92725300.209999993</v>
      </c>
      <c r="F122" s="55">
        <v>92725300.209999993</v>
      </c>
      <c r="G122" s="55">
        <v>92689206.780000001</v>
      </c>
      <c r="H122" s="2"/>
    </row>
    <row r="123" spans="1:8" outlineLevel="2" x14ac:dyDescent="0.25">
      <c r="A123" s="57" t="s">
        <v>1373</v>
      </c>
      <c r="B123" s="56" t="s">
        <v>691</v>
      </c>
      <c r="C123" s="56" t="s">
        <v>1242</v>
      </c>
      <c r="D123" s="56" t="s">
        <v>955</v>
      </c>
      <c r="E123" s="55">
        <f>67889627.01-1000000</f>
        <v>66889627.010000005</v>
      </c>
      <c r="F123" s="55">
        <v>67889627.010000005</v>
      </c>
      <c r="G123" s="55">
        <v>67889111.879999995</v>
      </c>
      <c r="H123" s="2"/>
    </row>
    <row r="124" spans="1:8" ht="25.5" outlineLevel="2" x14ac:dyDescent="0.25">
      <c r="A124" s="57" t="s">
        <v>1473</v>
      </c>
      <c r="B124" s="56" t="s">
        <v>691</v>
      </c>
      <c r="C124" s="56" t="s">
        <v>1242</v>
      </c>
      <c r="D124" s="56" t="s">
        <v>960</v>
      </c>
      <c r="E124" s="55">
        <v>16516</v>
      </c>
      <c r="F124" s="55">
        <v>16516</v>
      </c>
      <c r="G124" s="55">
        <v>16516</v>
      </c>
      <c r="H124" s="2"/>
    </row>
    <row r="125" spans="1:8" ht="51" outlineLevel="2" x14ac:dyDescent="0.25">
      <c r="A125" s="57" t="s">
        <v>1372</v>
      </c>
      <c r="B125" s="56" t="s">
        <v>691</v>
      </c>
      <c r="C125" s="56" t="s">
        <v>1242</v>
      </c>
      <c r="D125" s="56" t="s">
        <v>953</v>
      </c>
      <c r="E125" s="55">
        <f>18936421.31+1000000</f>
        <v>19936421.309999999</v>
      </c>
      <c r="F125" s="55">
        <v>18936421.309999999</v>
      </c>
      <c r="G125" s="55">
        <v>18936421.309999999</v>
      </c>
      <c r="H125" s="2"/>
    </row>
    <row r="126" spans="1:8" outlineLevel="2" x14ac:dyDescent="0.25">
      <c r="A126" s="57" t="s">
        <v>1338</v>
      </c>
      <c r="B126" s="56" t="s">
        <v>691</v>
      </c>
      <c r="C126" s="56" t="s">
        <v>1242</v>
      </c>
      <c r="D126" s="56" t="s">
        <v>638</v>
      </c>
      <c r="E126" s="55">
        <v>5474012.9699999997</v>
      </c>
      <c r="F126" s="55">
        <v>5474012.9699999997</v>
      </c>
      <c r="G126" s="55">
        <v>5464711.04</v>
      </c>
      <c r="H126" s="2"/>
    </row>
    <row r="127" spans="1:8" outlineLevel="2" x14ac:dyDescent="0.25">
      <c r="A127" s="57" t="s">
        <v>1472</v>
      </c>
      <c r="B127" s="56" t="s">
        <v>691</v>
      </c>
      <c r="C127" s="56" t="s">
        <v>1242</v>
      </c>
      <c r="D127" s="56" t="s">
        <v>680</v>
      </c>
      <c r="E127" s="55">
        <v>378308.92</v>
      </c>
      <c r="F127" s="55">
        <v>378308.92</v>
      </c>
      <c r="G127" s="55">
        <v>352032.55</v>
      </c>
      <c r="H127" s="2"/>
    </row>
    <row r="128" spans="1:8" ht="25.5" outlineLevel="2" x14ac:dyDescent="0.25">
      <c r="A128" s="57" t="s">
        <v>1470</v>
      </c>
      <c r="B128" s="56" t="s">
        <v>691</v>
      </c>
      <c r="C128" s="56" t="s">
        <v>1242</v>
      </c>
      <c r="D128" s="56" t="s">
        <v>1069</v>
      </c>
      <c r="E128" s="55">
        <v>30414</v>
      </c>
      <c r="F128" s="55">
        <v>30414</v>
      </c>
      <c r="G128" s="55">
        <v>30414</v>
      </c>
      <c r="H128" s="2"/>
    </row>
    <row r="129" spans="1:8" ht="63.75" outlineLevel="1" x14ac:dyDescent="0.25">
      <c r="A129" s="57" t="s">
        <v>1329</v>
      </c>
      <c r="B129" s="56" t="s">
        <v>691</v>
      </c>
      <c r="C129" s="56" t="s">
        <v>1241</v>
      </c>
      <c r="D129" s="56" t="s">
        <v>616</v>
      </c>
      <c r="E129" s="55">
        <v>111700</v>
      </c>
      <c r="F129" s="55">
        <v>111700</v>
      </c>
      <c r="G129" s="55">
        <v>111533.69</v>
      </c>
      <c r="H129" s="2"/>
    </row>
    <row r="130" spans="1:8" ht="25.5" outlineLevel="2" x14ac:dyDescent="0.25">
      <c r="A130" s="57" t="s">
        <v>1473</v>
      </c>
      <c r="B130" s="56" t="s">
        <v>691</v>
      </c>
      <c r="C130" s="56" t="s">
        <v>1241</v>
      </c>
      <c r="D130" s="56" t="s">
        <v>960</v>
      </c>
      <c r="E130" s="55">
        <v>101700</v>
      </c>
      <c r="F130" s="55">
        <v>101700</v>
      </c>
      <c r="G130" s="55">
        <v>101640.95</v>
      </c>
      <c r="H130" s="2"/>
    </row>
    <row r="131" spans="1:8" ht="51" outlineLevel="2" x14ac:dyDescent="0.25">
      <c r="A131" s="57" t="s">
        <v>1372</v>
      </c>
      <c r="B131" s="56" t="s">
        <v>691</v>
      </c>
      <c r="C131" s="56" t="s">
        <v>1241</v>
      </c>
      <c r="D131" s="56" t="s">
        <v>953</v>
      </c>
      <c r="E131" s="55">
        <v>10000</v>
      </c>
      <c r="F131" s="55">
        <v>10000</v>
      </c>
      <c r="G131" s="55">
        <v>9892.74</v>
      </c>
      <c r="H131" s="2"/>
    </row>
    <row r="132" spans="1:8" ht="25.5" outlineLevel="1" x14ac:dyDescent="0.25">
      <c r="A132" s="57" t="s">
        <v>1601</v>
      </c>
      <c r="B132" s="56" t="s">
        <v>691</v>
      </c>
      <c r="C132" s="56" t="s">
        <v>1239</v>
      </c>
      <c r="D132" s="56" t="s">
        <v>616</v>
      </c>
      <c r="E132" s="55">
        <v>6630695.1799999997</v>
      </c>
      <c r="F132" s="55">
        <v>6630695.1799999997</v>
      </c>
      <c r="G132" s="55">
        <v>6585338.5599999996</v>
      </c>
      <c r="H132" s="2"/>
    </row>
    <row r="133" spans="1:8" outlineLevel="2" x14ac:dyDescent="0.25">
      <c r="A133" s="57" t="s">
        <v>1373</v>
      </c>
      <c r="B133" s="56" t="s">
        <v>691</v>
      </c>
      <c r="C133" s="56" t="s">
        <v>1239</v>
      </c>
      <c r="D133" s="56" t="s">
        <v>955</v>
      </c>
      <c r="E133" s="55">
        <v>3685030.06</v>
      </c>
      <c r="F133" s="55">
        <v>3685030.06</v>
      </c>
      <c r="G133" s="55">
        <v>3684666.15</v>
      </c>
      <c r="H133" s="2"/>
    </row>
    <row r="134" spans="1:8" ht="51" outlineLevel="2" x14ac:dyDescent="0.25">
      <c r="A134" s="57" t="s">
        <v>1372</v>
      </c>
      <c r="B134" s="56" t="s">
        <v>691</v>
      </c>
      <c r="C134" s="56" t="s">
        <v>1239</v>
      </c>
      <c r="D134" s="56" t="s">
        <v>953</v>
      </c>
      <c r="E134" s="55">
        <v>1099091.4099999999</v>
      </c>
      <c r="F134" s="55">
        <v>1099091.4099999999</v>
      </c>
      <c r="G134" s="55">
        <v>1099091.4099999999</v>
      </c>
      <c r="H134" s="2"/>
    </row>
    <row r="135" spans="1:8" outlineLevel="2" x14ac:dyDescent="0.25">
      <c r="A135" s="57" t="s">
        <v>1338</v>
      </c>
      <c r="B135" s="56" t="s">
        <v>691</v>
      </c>
      <c r="C135" s="56" t="s">
        <v>1239</v>
      </c>
      <c r="D135" s="56" t="s">
        <v>638</v>
      </c>
      <c r="E135" s="55">
        <v>1846573.71</v>
      </c>
      <c r="F135" s="55">
        <v>1846573.71</v>
      </c>
      <c r="G135" s="55">
        <v>1801581</v>
      </c>
      <c r="H135" s="2"/>
    </row>
    <row r="136" spans="1:8" ht="63.75" outlineLevel="1" x14ac:dyDescent="0.25">
      <c r="A136" s="57" t="s">
        <v>1329</v>
      </c>
      <c r="B136" s="56" t="s">
        <v>691</v>
      </c>
      <c r="C136" s="56" t="s">
        <v>1238</v>
      </c>
      <c r="D136" s="56" t="s">
        <v>616</v>
      </c>
      <c r="E136" s="55">
        <f>889259-29259</f>
        <v>860000</v>
      </c>
      <c r="F136" s="55">
        <v>889259</v>
      </c>
      <c r="G136" s="55">
        <v>860810.75</v>
      </c>
      <c r="H136" s="2"/>
    </row>
    <row r="137" spans="1:8" ht="25.5" outlineLevel="2" x14ac:dyDescent="0.25">
      <c r="A137" s="57" t="s">
        <v>1473</v>
      </c>
      <c r="B137" s="56" t="s">
        <v>691</v>
      </c>
      <c r="C137" s="56" t="s">
        <v>1238</v>
      </c>
      <c r="D137" s="56" t="s">
        <v>960</v>
      </c>
      <c r="E137" s="55">
        <f>869259-29259</f>
        <v>840000</v>
      </c>
      <c r="F137" s="55">
        <v>869259</v>
      </c>
      <c r="G137" s="55">
        <v>850990.91</v>
      </c>
      <c r="H137" s="2"/>
    </row>
    <row r="138" spans="1:8" ht="51" outlineLevel="2" x14ac:dyDescent="0.25">
      <c r="A138" s="57" t="s">
        <v>1372</v>
      </c>
      <c r="B138" s="56" t="s">
        <v>691</v>
      </c>
      <c r="C138" s="56" t="s">
        <v>1238</v>
      </c>
      <c r="D138" s="56" t="s">
        <v>953</v>
      </c>
      <c r="E138" s="55">
        <v>20000</v>
      </c>
      <c r="F138" s="55">
        <v>20000</v>
      </c>
      <c r="G138" s="55">
        <v>9819.84</v>
      </c>
      <c r="H138" s="2"/>
    </row>
    <row r="139" spans="1:8" ht="25.5" outlineLevel="1" x14ac:dyDescent="0.25">
      <c r="A139" s="57" t="s">
        <v>1600</v>
      </c>
      <c r="B139" s="56" t="s">
        <v>691</v>
      </c>
      <c r="C139" s="56" t="s">
        <v>1236</v>
      </c>
      <c r="D139" s="56" t="s">
        <v>616</v>
      </c>
      <c r="E139" s="55">
        <v>98928383.129999995</v>
      </c>
      <c r="F139" s="55">
        <v>98928383.129999995</v>
      </c>
      <c r="G139" s="55">
        <v>98660377.439999998</v>
      </c>
      <c r="H139" s="2"/>
    </row>
    <row r="140" spans="1:8" outlineLevel="2" x14ac:dyDescent="0.25">
      <c r="A140" s="57" t="s">
        <v>1373</v>
      </c>
      <c r="B140" s="56" t="s">
        <v>691</v>
      </c>
      <c r="C140" s="56" t="s">
        <v>1236</v>
      </c>
      <c r="D140" s="56" t="s">
        <v>955</v>
      </c>
      <c r="E140" s="55">
        <v>75929264.790000007</v>
      </c>
      <c r="F140" s="55">
        <v>75929264.790000007</v>
      </c>
      <c r="G140" s="55">
        <v>75856346.920000002</v>
      </c>
      <c r="H140" s="2"/>
    </row>
    <row r="141" spans="1:8" ht="51" outlineLevel="2" x14ac:dyDescent="0.25">
      <c r="A141" s="57" t="s">
        <v>1372</v>
      </c>
      <c r="B141" s="56" t="s">
        <v>691</v>
      </c>
      <c r="C141" s="56" t="s">
        <v>1236</v>
      </c>
      <c r="D141" s="56" t="s">
        <v>953</v>
      </c>
      <c r="E141" s="55">
        <v>22841132.550000001</v>
      </c>
      <c r="F141" s="55">
        <v>22841132.550000001</v>
      </c>
      <c r="G141" s="55">
        <v>22653362.440000001</v>
      </c>
      <c r="H141" s="2"/>
    </row>
    <row r="142" spans="1:8" ht="38.25" outlineLevel="2" x14ac:dyDescent="0.25">
      <c r="A142" s="57" t="s">
        <v>1471</v>
      </c>
      <c r="B142" s="56" t="s">
        <v>691</v>
      </c>
      <c r="C142" s="56" t="s">
        <v>1236</v>
      </c>
      <c r="D142" s="56" t="s">
        <v>677</v>
      </c>
      <c r="E142" s="55">
        <v>26668.79</v>
      </c>
      <c r="F142" s="55">
        <v>26668.79</v>
      </c>
      <c r="G142" s="55">
        <v>20000</v>
      </c>
      <c r="H142" s="2"/>
    </row>
    <row r="143" spans="1:8" ht="25.5" outlineLevel="2" x14ac:dyDescent="0.25">
      <c r="A143" s="57" t="s">
        <v>1470</v>
      </c>
      <c r="B143" s="56" t="s">
        <v>691</v>
      </c>
      <c r="C143" s="56" t="s">
        <v>1236</v>
      </c>
      <c r="D143" s="56" t="s">
        <v>1069</v>
      </c>
      <c r="E143" s="55">
        <v>130017</v>
      </c>
      <c r="F143" s="55">
        <v>130017</v>
      </c>
      <c r="G143" s="55">
        <v>130017</v>
      </c>
      <c r="H143" s="2"/>
    </row>
    <row r="144" spans="1:8" outlineLevel="2" x14ac:dyDescent="0.25">
      <c r="A144" s="57" t="s">
        <v>1317</v>
      </c>
      <c r="B144" s="56" t="s">
        <v>691</v>
      </c>
      <c r="C144" s="56" t="s">
        <v>1236</v>
      </c>
      <c r="D144" s="56" t="s">
        <v>684</v>
      </c>
      <c r="E144" s="55">
        <v>1300</v>
      </c>
      <c r="F144" s="55">
        <v>1300</v>
      </c>
      <c r="G144" s="55">
        <v>651.08000000000004</v>
      </c>
      <c r="H144" s="2"/>
    </row>
    <row r="145" spans="1:8" ht="38.25" outlineLevel="1" x14ac:dyDescent="0.25">
      <c r="A145" s="57" t="s">
        <v>1599</v>
      </c>
      <c r="B145" s="56" t="s">
        <v>691</v>
      </c>
      <c r="C145" s="56" t="s">
        <v>1234</v>
      </c>
      <c r="D145" s="56" t="s">
        <v>616</v>
      </c>
      <c r="E145" s="55">
        <v>39485180.740000002</v>
      </c>
      <c r="F145" s="55">
        <v>39485180.740000002</v>
      </c>
      <c r="G145" s="55">
        <v>36922184.950000003</v>
      </c>
      <c r="H145" s="2"/>
    </row>
    <row r="146" spans="1:8" ht="25.5" outlineLevel="2" x14ac:dyDescent="0.25">
      <c r="A146" s="57" t="s">
        <v>1473</v>
      </c>
      <c r="B146" s="56" t="s">
        <v>691</v>
      </c>
      <c r="C146" s="56" t="s">
        <v>1234</v>
      </c>
      <c r="D146" s="56" t="s">
        <v>960</v>
      </c>
      <c r="E146" s="55">
        <v>221366.67</v>
      </c>
      <c r="F146" s="55">
        <v>221366.67</v>
      </c>
      <c r="G146" s="55">
        <v>221015</v>
      </c>
      <c r="H146" s="2"/>
    </row>
    <row r="147" spans="1:8" outlineLevel="2" x14ac:dyDescent="0.25">
      <c r="A147" s="57" t="s">
        <v>1338</v>
      </c>
      <c r="B147" s="56" t="s">
        <v>691</v>
      </c>
      <c r="C147" s="56" t="s">
        <v>1234</v>
      </c>
      <c r="D147" s="56" t="s">
        <v>638</v>
      </c>
      <c r="E147" s="55">
        <f>34854177.67+31906.53</f>
        <v>34886084.200000003</v>
      </c>
      <c r="F147" s="55">
        <v>34854177.670000002</v>
      </c>
      <c r="G147" s="55">
        <v>32578885</v>
      </c>
      <c r="H147" s="2"/>
    </row>
    <row r="148" spans="1:8" outlineLevel="2" x14ac:dyDescent="0.25">
      <c r="A148" s="57" t="s">
        <v>1472</v>
      </c>
      <c r="B148" s="56" t="s">
        <v>691</v>
      </c>
      <c r="C148" s="56" t="s">
        <v>1234</v>
      </c>
      <c r="D148" s="56" t="s">
        <v>680</v>
      </c>
      <c r="E148" s="55">
        <f>3143931.72-31906.53</f>
        <v>3112025.1900000004</v>
      </c>
      <c r="F148" s="55">
        <v>3143931.72</v>
      </c>
      <c r="G148" s="55">
        <v>2866818.27</v>
      </c>
      <c r="H148" s="2"/>
    </row>
    <row r="149" spans="1:8" ht="38.25" outlineLevel="2" x14ac:dyDescent="0.25">
      <c r="A149" s="57" t="s">
        <v>1471</v>
      </c>
      <c r="B149" s="56" t="s">
        <v>691</v>
      </c>
      <c r="C149" s="56" t="s">
        <v>1234</v>
      </c>
      <c r="D149" s="56" t="s">
        <v>677</v>
      </c>
      <c r="E149" s="55">
        <v>798301.68</v>
      </c>
      <c r="F149" s="55">
        <v>798301.68</v>
      </c>
      <c r="G149" s="55">
        <v>798301.68</v>
      </c>
      <c r="H149" s="2"/>
    </row>
    <row r="150" spans="1:8" outlineLevel="2" x14ac:dyDescent="0.25">
      <c r="A150" s="57" t="s">
        <v>1469</v>
      </c>
      <c r="B150" s="56" t="s">
        <v>691</v>
      </c>
      <c r="C150" s="56" t="s">
        <v>1234</v>
      </c>
      <c r="D150" s="56" t="s">
        <v>699</v>
      </c>
      <c r="E150" s="55">
        <v>457403</v>
      </c>
      <c r="F150" s="55">
        <v>457403</v>
      </c>
      <c r="G150" s="55">
        <v>457165</v>
      </c>
      <c r="H150" s="2"/>
    </row>
    <row r="151" spans="1:8" outlineLevel="2" x14ac:dyDescent="0.25">
      <c r="A151" s="57" t="s">
        <v>1317</v>
      </c>
      <c r="B151" s="56" t="s">
        <v>691</v>
      </c>
      <c r="C151" s="56" t="s">
        <v>1234</v>
      </c>
      <c r="D151" s="56" t="s">
        <v>684</v>
      </c>
      <c r="E151" s="55">
        <v>10000</v>
      </c>
      <c r="F151" s="55">
        <v>10000</v>
      </c>
      <c r="G151" s="55">
        <v>0</v>
      </c>
      <c r="H151" s="2"/>
    </row>
    <row r="152" spans="1:8" ht="25.5" outlineLevel="1" x14ac:dyDescent="0.25">
      <c r="A152" s="57" t="s">
        <v>1598</v>
      </c>
      <c r="B152" s="56" t="s">
        <v>691</v>
      </c>
      <c r="C152" s="56" t="s">
        <v>1232</v>
      </c>
      <c r="D152" s="56" t="s">
        <v>616</v>
      </c>
      <c r="E152" s="55">
        <v>300000</v>
      </c>
      <c r="F152" s="55">
        <v>300000</v>
      </c>
      <c r="G152" s="55">
        <v>300000</v>
      </c>
      <c r="H152" s="2"/>
    </row>
    <row r="153" spans="1:8" outlineLevel="2" x14ac:dyDescent="0.25">
      <c r="A153" s="57" t="s">
        <v>1338</v>
      </c>
      <c r="B153" s="56" t="s">
        <v>691</v>
      </c>
      <c r="C153" s="56" t="s">
        <v>1232</v>
      </c>
      <c r="D153" s="56" t="s">
        <v>638</v>
      </c>
      <c r="E153" s="55">
        <v>300000</v>
      </c>
      <c r="F153" s="55">
        <v>300000</v>
      </c>
      <c r="G153" s="55">
        <v>300000</v>
      </c>
      <c r="H153" s="2"/>
    </row>
    <row r="154" spans="1:8" ht="63.75" outlineLevel="1" x14ac:dyDescent="0.25">
      <c r="A154" s="57" t="s">
        <v>1329</v>
      </c>
      <c r="B154" s="56" t="s">
        <v>691</v>
      </c>
      <c r="C154" s="56" t="s">
        <v>1231</v>
      </c>
      <c r="D154" s="56" t="s">
        <v>616</v>
      </c>
      <c r="E154" s="55">
        <v>821426</v>
      </c>
      <c r="F154" s="55">
        <v>821426</v>
      </c>
      <c r="G154" s="55">
        <v>810666.05</v>
      </c>
      <c r="H154" s="2"/>
    </row>
    <row r="155" spans="1:8" ht="25.5" outlineLevel="2" x14ac:dyDescent="0.25">
      <c r="A155" s="57" t="s">
        <v>1473</v>
      </c>
      <c r="B155" s="56" t="s">
        <v>691</v>
      </c>
      <c r="C155" s="56" t="s">
        <v>1231</v>
      </c>
      <c r="D155" s="56" t="s">
        <v>960</v>
      </c>
      <c r="E155" s="55">
        <v>789126</v>
      </c>
      <c r="F155" s="55">
        <v>789126</v>
      </c>
      <c r="G155" s="55">
        <v>788973.49</v>
      </c>
      <c r="H155" s="2"/>
    </row>
    <row r="156" spans="1:8" ht="51" outlineLevel="2" x14ac:dyDescent="0.25">
      <c r="A156" s="57" t="s">
        <v>1372</v>
      </c>
      <c r="B156" s="56" t="s">
        <v>691</v>
      </c>
      <c r="C156" s="56" t="s">
        <v>1231</v>
      </c>
      <c r="D156" s="56" t="s">
        <v>953</v>
      </c>
      <c r="E156" s="55">
        <v>32300</v>
      </c>
      <c r="F156" s="55">
        <v>32300</v>
      </c>
      <c r="G156" s="55">
        <v>21692.560000000001</v>
      </c>
      <c r="H156" s="2"/>
    </row>
    <row r="157" spans="1:8" ht="25.5" outlineLevel="1" x14ac:dyDescent="0.25">
      <c r="A157" s="57" t="s">
        <v>1597</v>
      </c>
      <c r="B157" s="56" t="s">
        <v>691</v>
      </c>
      <c r="C157" s="56" t="s">
        <v>1229</v>
      </c>
      <c r="D157" s="56" t="s">
        <v>616</v>
      </c>
      <c r="E157" s="55">
        <v>120364702.43000001</v>
      </c>
      <c r="F157" s="55">
        <v>120364702.43000001</v>
      </c>
      <c r="G157" s="55">
        <v>108815954.93000001</v>
      </c>
      <c r="H157" s="2"/>
    </row>
    <row r="158" spans="1:8" outlineLevel="2" x14ac:dyDescent="0.25">
      <c r="A158" s="57" t="s">
        <v>1373</v>
      </c>
      <c r="B158" s="56" t="s">
        <v>691</v>
      </c>
      <c r="C158" s="56" t="s">
        <v>1229</v>
      </c>
      <c r="D158" s="56" t="s">
        <v>955</v>
      </c>
      <c r="E158" s="55">
        <v>92363649.689999998</v>
      </c>
      <c r="F158" s="55">
        <v>92363649.689999998</v>
      </c>
      <c r="G158" s="55">
        <v>83526556.530000001</v>
      </c>
      <c r="H158" s="2"/>
    </row>
    <row r="159" spans="1:8" ht="25.5" outlineLevel="2" x14ac:dyDescent="0.25">
      <c r="A159" s="57" t="s">
        <v>1473</v>
      </c>
      <c r="B159" s="56" t="s">
        <v>691</v>
      </c>
      <c r="C159" s="56" t="s">
        <v>1229</v>
      </c>
      <c r="D159" s="56" t="s">
        <v>960</v>
      </c>
      <c r="E159" s="55">
        <v>101066.67</v>
      </c>
      <c r="F159" s="55">
        <v>101066.67</v>
      </c>
      <c r="G159" s="55">
        <v>101010</v>
      </c>
      <c r="H159" s="2"/>
    </row>
    <row r="160" spans="1:8" ht="51" outlineLevel="2" x14ac:dyDescent="0.25">
      <c r="A160" s="57" t="s">
        <v>1372</v>
      </c>
      <c r="B160" s="56" t="s">
        <v>691</v>
      </c>
      <c r="C160" s="56" t="s">
        <v>1229</v>
      </c>
      <c r="D160" s="56" t="s">
        <v>953</v>
      </c>
      <c r="E160" s="55">
        <v>27899986.07</v>
      </c>
      <c r="F160" s="55">
        <v>27899986.07</v>
      </c>
      <c r="G160" s="55">
        <v>25188388.399999999</v>
      </c>
      <c r="H160" s="2"/>
    </row>
    <row r="161" spans="1:8" ht="38.25" outlineLevel="1" x14ac:dyDescent="0.25">
      <c r="A161" s="57" t="s">
        <v>1596</v>
      </c>
      <c r="B161" s="56" t="s">
        <v>691</v>
      </c>
      <c r="C161" s="56" t="s">
        <v>1227</v>
      </c>
      <c r="D161" s="56" t="s">
        <v>616</v>
      </c>
      <c r="E161" s="55">
        <v>17687117.920000002</v>
      </c>
      <c r="F161" s="55">
        <v>17687117.920000002</v>
      </c>
      <c r="G161" s="55">
        <v>17259878.670000002</v>
      </c>
      <c r="H161" s="2"/>
    </row>
    <row r="162" spans="1:8" outlineLevel="2" x14ac:dyDescent="0.25">
      <c r="A162" s="57" t="s">
        <v>1338</v>
      </c>
      <c r="B162" s="56" t="s">
        <v>691</v>
      </c>
      <c r="C162" s="56" t="s">
        <v>1227</v>
      </c>
      <c r="D162" s="56" t="s">
        <v>638</v>
      </c>
      <c r="E162" s="55">
        <v>16874036.539999999</v>
      </c>
      <c r="F162" s="55">
        <v>16874036.539999999</v>
      </c>
      <c r="G162" s="55">
        <v>16446797.289999999</v>
      </c>
      <c r="H162" s="2"/>
    </row>
    <row r="163" spans="1:8" ht="38.25" outlineLevel="2" x14ac:dyDescent="0.25">
      <c r="A163" s="57" t="s">
        <v>1471</v>
      </c>
      <c r="B163" s="56" t="s">
        <v>691</v>
      </c>
      <c r="C163" s="56" t="s">
        <v>1227</v>
      </c>
      <c r="D163" s="56" t="s">
        <v>677</v>
      </c>
      <c r="E163" s="55">
        <v>663081.38</v>
      </c>
      <c r="F163" s="55">
        <v>663081.38</v>
      </c>
      <c r="G163" s="55">
        <v>663081.38</v>
      </c>
      <c r="H163" s="2"/>
    </row>
    <row r="164" spans="1:8" outlineLevel="2" x14ac:dyDescent="0.25">
      <c r="A164" s="57" t="s">
        <v>1317</v>
      </c>
      <c r="B164" s="56" t="s">
        <v>691</v>
      </c>
      <c r="C164" s="56" t="s">
        <v>1227</v>
      </c>
      <c r="D164" s="56" t="s">
        <v>684</v>
      </c>
      <c r="E164" s="55">
        <v>150000</v>
      </c>
      <c r="F164" s="55">
        <v>150000</v>
      </c>
      <c r="G164" s="55">
        <v>150000</v>
      </c>
      <c r="H164" s="2"/>
    </row>
    <row r="165" spans="1:8" ht="25.5" outlineLevel="1" x14ac:dyDescent="0.25">
      <c r="A165" s="57" t="s">
        <v>1595</v>
      </c>
      <c r="B165" s="56" t="s">
        <v>691</v>
      </c>
      <c r="C165" s="56" t="s">
        <v>721</v>
      </c>
      <c r="D165" s="56" t="s">
        <v>616</v>
      </c>
      <c r="E165" s="55">
        <v>120000</v>
      </c>
      <c r="F165" s="55">
        <v>120000</v>
      </c>
      <c r="G165" s="55">
        <v>120000</v>
      </c>
      <c r="H165" s="2"/>
    </row>
    <row r="166" spans="1:8" outlineLevel="2" x14ac:dyDescent="0.25">
      <c r="A166" s="57" t="s">
        <v>1338</v>
      </c>
      <c r="B166" s="56" t="s">
        <v>691</v>
      </c>
      <c r="C166" s="56" t="s">
        <v>721</v>
      </c>
      <c r="D166" s="56" t="s">
        <v>638</v>
      </c>
      <c r="E166" s="55">
        <v>120000</v>
      </c>
      <c r="F166" s="55">
        <v>120000</v>
      </c>
      <c r="G166" s="55">
        <v>120000</v>
      </c>
      <c r="H166" s="2"/>
    </row>
    <row r="167" spans="1:8" ht="25.5" outlineLevel="1" x14ac:dyDescent="0.25">
      <c r="A167" s="57" t="s">
        <v>1594</v>
      </c>
      <c r="B167" s="56" t="s">
        <v>691</v>
      </c>
      <c r="C167" s="56" t="s">
        <v>719</v>
      </c>
      <c r="D167" s="56" t="s">
        <v>616</v>
      </c>
      <c r="E167" s="55">
        <v>11912170.5</v>
      </c>
      <c r="F167" s="55">
        <v>11912170.5</v>
      </c>
      <c r="G167" s="55">
        <v>10582461.199999999</v>
      </c>
      <c r="H167" s="2"/>
    </row>
    <row r="168" spans="1:8" outlineLevel="2" x14ac:dyDescent="0.25">
      <c r="A168" s="57" t="s">
        <v>1338</v>
      </c>
      <c r="B168" s="56" t="s">
        <v>691</v>
      </c>
      <c r="C168" s="56" t="s">
        <v>719</v>
      </c>
      <c r="D168" s="56" t="s">
        <v>638</v>
      </c>
      <c r="E168" s="55">
        <v>7696896.8799999999</v>
      </c>
      <c r="F168" s="55">
        <v>7696896.8799999999</v>
      </c>
      <c r="G168" s="55">
        <v>6526204.6399999997</v>
      </c>
      <c r="H168" s="2"/>
    </row>
    <row r="169" spans="1:8" outlineLevel="2" x14ac:dyDescent="0.25">
      <c r="A169" s="57" t="s">
        <v>1472</v>
      </c>
      <c r="B169" s="56" t="s">
        <v>691</v>
      </c>
      <c r="C169" s="56" t="s">
        <v>719</v>
      </c>
      <c r="D169" s="56" t="s">
        <v>680</v>
      </c>
      <c r="E169" s="55">
        <v>4215273.62</v>
      </c>
      <c r="F169" s="55">
        <v>4215273.62</v>
      </c>
      <c r="G169" s="55">
        <v>4056256.56</v>
      </c>
      <c r="H169" s="2"/>
    </row>
    <row r="170" spans="1:8" ht="51" outlineLevel="1" x14ac:dyDescent="0.25">
      <c r="A170" s="57" t="s">
        <v>1593</v>
      </c>
      <c r="B170" s="56" t="s">
        <v>691</v>
      </c>
      <c r="C170" s="56" t="s">
        <v>716</v>
      </c>
      <c r="D170" s="56" t="s">
        <v>616</v>
      </c>
      <c r="E170" s="55">
        <v>1578825</v>
      </c>
      <c r="F170" s="55">
        <v>1578825</v>
      </c>
      <c r="G170" s="55">
        <v>1472674</v>
      </c>
      <c r="H170" s="2"/>
    </row>
    <row r="171" spans="1:8" outlineLevel="2" x14ac:dyDescent="0.25">
      <c r="A171" s="57" t="s">
        <v>1338</v>
      </c>
      <c r="B171" s="56" t="s">
        <v>691</v>
      </c>
      <c r="C171" s="56" t="s">
        <v>716</v>
      </c>
      <c r="D171" s="56" t="s">
        <v>638</v>
      </c>
      <c r="E171" s="55">
        <v>1337459</v>
      </c>
      <c r="F171" s="55">
        <v>1337459</v>
      </c>
      <c r="G171" s="55">
        <v>1231308</v>
      </c>
      <c r="H171" s="2"/>
    </row>
    <row r="172" spans="1:8" ht="63.75" outlineLevel="2" x14ac:dyDescent="0.25">
      <c r="A172" s="57" t="s">
        <v>1592</v>
      </c>
      <c r="B172" s="56" t="s">
        <v>691</v>
      </c>
      <c r="C172" s="56" t="s">
        <v>716</v>
      </c>
      <c r="D172" s="56" t="s">
        <v>715</v>
      </c>
      <c r="E172" s="55">
        <v>241366</v>
      </c>
      <c r="F172" s="55">
        <v>241366</v>
      </c>
      <c r="G172" s="55">
        <v>241366</v>
      </c>
      <c r="H172" s="2"/>
    </row>
    <row r="173" spans="1:8" ht="38.25" outlineLevel="1" x14ac:dyDescent="0.25">
      <c r="A173" s="57" t="s">
        <v>1591</v>
      </c>
      <c r="B173" s="56" t="s">
        <v>691</v>
      </c>
      <c r="C173" s="56" t="s">
        <v>713</v>
      </c>
      <c r="D173" s="56" t="s">
        <v>616</v>
      </c>
      <c r="E173" s="55">
        <v>2014220.34</v>
      </c>
      <c r="F173" s="55">
        <v>2014220.34</v>
      </c>
      <c r="G173" s="55">
        <v>1876404.01</v>
      </c>
      <c r="H173" s="2"/>
    </row>
    <row r="174" spans="1:8" outlineLevel="2" x14ac:dyDescent="0.25">
      <c r="A174" s="57" t="s">
        <v>1338</v>
      </c>
      <c r="B174" s="56" t="s">
        <v>691</v>
      </c>
      <c r="C174" s="56" t="s">
        <v>713</v>
      </c>
      <c r="D174" s="56" t="s">
        <v>638</v>
      </c>
      <c r="E174" s="55">
        <v>2014220.34</v>
      </c>
      <c r="F174" s="55">
        <v>2014220.34</v>
      </c>
      <c r="G174" s="55">
        <v>1876404.01</v>
      </c>
      <c r="H174" s="2"/>
    </row>
    <row r="175" spans="1:8" ht="38.25" outlineLevel="1" x14ac:dyDescent="0.25">
      <c r="A175" s="57" t="s">
        <v>1590</v>
      </c>
      <c r="B175" s="56" t="s">
        <v>691</v>
      </c>
      <c r="C175" s="56" t="s">
        <v>711</v>
      </c>
      <c r="D175" s="56" t="s">
        <v>616</v>
      </c>
      <c r="E175" s="55">
        <v>5672523.2699999996</v>
      </c>
      <c r="F175" s="55">
        <v>5672523.2699999996</v>
      </c>
      <c r="G175" s="55">
        <v>5672523.2699999996</v>
      </c>
      <c r="H175" s="2"/>
    </row>
    <row r="176" spans="1:8" outlineLevel="2" x14ac:dyDescent="0.25">
      <c r="A176" s="57" t="s">
        <v>1338</v>
      </c>
      <c r="B176" s="56" t="s">
        <v>691</v>
      </c>
      <c r="C176" s="56" t="s">
        <v>711</v>
      </c>
      <c r="D176" s="56" t="s">
        <v>638</v>
      </c>
      <c r="E176" s="55">
        <v>4944523.2699999996</v>
      </c>
      <c r="F176" s="55">
        <v>4944523.2699999996</v>
      </c>
      <c r="G176" s="55">
        <v>4944523.2699999996</v>
      </c>
      <c r="H176" s="2"/>
    </row>
    <row r="177" spans="1:8" ht="38.25" outlineLevel="2" x14ac:dyDescent="0.25">
      <c r="A177" s="57" t="s">
        <v>1471</v>
      </c>
      <c r="B177" s="56" t="s">
        <v>691</v>
      </c>
      <c r="C177" s="56" t="s">
        <v>711</v>
      </c>
      <c r="D177" s="56" t="s">
        <v>677</v>
      </c>
      <c r="E177" s="55">
        <v>728000</v>
      </c>
      <c r="F177" s="55">
        <v>728000</v>
      </c>
      <c r="G177" s="55">
        <v>728000</v>
      </c>
      <c r="H177" s="2"/>
    </row>
    <row r="178" spans="1:8" ht="38.25" outlineLevel="1" x14ac:dyDescent="0.25">
      <c r="A178" s="57" t="s">
        <v>1589</v>
      </c>
      <c r="B178" s="56" t="s">
        <v>691</v>
      </c>
      <c r="C178" s="56" t="s">
        <v>709</v>
      </c>
      <c r="D178" s="56" t="s">
        <v>616</v>
      </c>
      <c r="E178" s="55">
        <v>48058.47</v>
      </c>
      <c r="F178" s="55">
        <v>48058.47</v>
      </c>
      <c r="G178" s="55">
        <v>31119.86</v>
      </c>
      <c r="H178" s="2"/>
    </row>
    <row r="179" spans="1:8" outlineLevel="2" x14ac:dyDescent="0.25">
      <c r="A179" s="57" t="s">
        <v>1338</v>
      </c>
      <c r="B179" s="56" t="s">
        <v>691</v>
      </c>
      <c r="C179" s="56" t="s">
        <v>709</v>
      </c>
      <c r="D179" s="56" t="s">
        <v>638</v>
      </c>
      <c r="E179" s="55">
        <v>30909.87</v>
      </c>
      <c r="F179" s="55">
        <v>30909.87</v>
      </c>
      <c r="G179" s="55">
        <v>13971.86</v>
      </c>
      <c r="H179" s="2"/>
    </row>
    <row r="180" spans="1:8" outlineLevel="2" x14ac:dyDescent="0.25">
      <c r="A180" s="57" t="s">
        <v>1469</v>
      </c>
      <c r="B180" s="56" t="s">
        <v>691</v>
      </c>
      <c r="C180" s="56" t="s">
        <v>709</v>
      </c>
      <c r="D180" s="56" t="s">
        <v>699</v>
      </c>
      <c r="E180" s="55">
        <v>17148.599999999999</v>
      </c>
      <c r="F180" s="55">
        <v>17148.599999999999</v>
      </c>
      <c r="G180" s="55">
        <v>17148</v>
      </c>
      <c r="H180" s="2"/>
    </row>
    <row r="181" spans="1:8" ht="38.25" outlineLevel="1" x14ac:dyDescent="0.25">
      <c r="A181" s="57" t="s">
        <v>1588</v>
      </c>
      <c r="B181" s="56" t="s">
        <v>691</v>
      </c>
      <c r="C181" s="56" t="s">
        <v>707</v>
      </c>
      <c r="D181" s="56" t="s">
        <v>616</v>
      </c>
      <c r="E181" s="55">
        <v>650000</v>
      </c>
      <c r="F181" s="55">
        <v>650000</v>
      </c>
      <c r="G181" s="55">
        <v>650000</v>
      </c>
      <c r="H181" s="2"/>
    </row>
    <row r="182" spans="1:8" outlineLevel="2" x14ac:dyDescent="0.25">
      <c r="A182" s="57" t="s">
        <v>1338</v>
      </c>
      <c r="B182" s="56" t="s">
        <v>691</v>
      </c>
      <c r="C182" s="56" t="s">
        <v>707</v>
      </c>
      <c r="D182" s="56" t="s">
        <v>638</v>
      </c>
      <c r="E182" s="55">
        <v>650000</v>
      </c>
      <c r="F182" s="55">
        <v>650000</v>
      </c>
      <c r="G182" s="55">
        <v>650000</v>
      </c>
      <c r="H182" s="2"/>
    </row>
    <row r="183" spans="1:8" ht="51" outlineLevel="1" x14ac:dyDescent="0.25">
      <c r="A183" s="57" t="s">
        <v>1587</v>
      </c>
      <c r="B183" s="56" t="s">
        <v>691</v>
      </c>
      <c r="C183" s="56" t="s">
        <v>705</v>
      </c>
      <c r="D183" s="56" t="s">
        <v>616</v>
      </c>
      <c r="E183" s="55">
        <v>456052</v>
      </c>
      <c r="F183" s="55">
        <v>456052</v>
      </c>
      <c r="G183" s="55">
        <v>456052</v>
      </c>
      <c r="H183" s="2"/>
    </row>
    <row r="184" spans="1:8" outlineLevel="2" x14ac:dyDescent="0.25">
      <c r="A184" s="57" t="s">
        <v>1338</v>
      </c>
      <c r="B184" s="56" t="s">
        <v>691</v>
      </c>
      <c r="C184" s="56" t="s">
        <v>705</v>
      </c>
      <c r="D184" s="56" t="s">
        <v>638</v>
      </c>
      <c r="E184" s="55">
        <v>456052</v>
      </c>
      <c r="F184" s="55">
        <v>456052</v>
      </c>
      <c r="G184" s="55">
        <v>456052</v>
      </c>
      <c r="H184" s="2"/>
    </row>
    <row r="185" spans="1:8" ht="63.75" outlineLevel="1" x14ac:dyDescent="0.25">
      <c r="A185" s="57" t="s">
        <v>1586</v>
      </c>
      <c r="B185" s="56" t="s">
        <v>691</v>
      </c>
      <c r="C185" s="56" t="s">
        <v>703</v>
      </c>
      <c r="D185" s="56" t="s">
        <v>616</v>
      </c>
      <c r="E185" s="55">
        <v>190000</v>
      </c>
      <c r="F185" s="55">
        <v>190000</v>
      </c>
      <c r="G185" s="55">
        <v>186000</v>
      </c>
      <c r="H185" s="2"/>
    </row>
    <row r="186" spans="1:8" outlineLevel="2" x14ac:dyDescent="0.25">
      <c r="A186" s="57" t="s">
        <v>1338</v>
      </c>
      <c r="B186" s="56" t="s">
        <v>691</v>
      </c>
      <c r="C186" s="56" t="s">
        <v>703</v>
      </c>
      <c r="D186" s="56" t="s">
        <v>638</v>
      </c>
      <c r="E186" s="55">
        <v>190000</v>
      </c>
      <c r="F186" s="55">
        <v>190000</v>
      </c>
      <c r="G186" s="55">
        <v>186000</v>
      </c>
      <c r="H186" s="2"/>
    </row>
    <row r="187" spans="1:8" ht="63.75" outlineLevel="1" x14ac:dyDescent="0.25">
      <c r="A187" s="57" t="s">
        <v>1585</v>
      </c>
      <c r="B187" s="56" t="s">
        <v>691</v>
      </c>
      <c r="C187" s="56" t="s">
        <v>700</v>
      </c>
      <c r="D187" s="56" t="s">
        <v>616</v>
      </c>
      <c r="E187" s="55">
        <v>508418.2</v>
      </c>
      <c r="F187" s="55">
        <v>508418.2</v>
      </c>
      <c r="G187" s="55">
        <v>465418.2</v>
      </c>
      <c r="H187" s="2"/>
    </row>
    <row r="188" spans="1:8" outlineLevel="2" x14ac:dyDescent="0.25">
      <c r="A188" s="57" t="s">
        <v>1338</v>
      </c>
      <c r="B188" s="56" t="s">
        <v>691</v>
      </c>
      <c r="C188" s="56" t="s">
        <v>700</v>
      </c>
      <c r="D188" s="56" t="s">
        <v>638</v>
      </c>
      <c r="E188" s="55">
        <v>450000</v>
      </c>
      <c r="F188" s="55">
        <v>450000</v>
      </c>
      <c r="G188" s="55">
        <v>407000</v>
      </c>
      <c r="H188" s="2"/>
    </row>
    <row r="189" spans="1:8" outlineLevel="2" x14ac:dyDescent="0.25">
      <c r="A189" s="57" t="s">
        <v>1469</v>
      </c>
      <c r="B189" s="56" t="s">
        <v>691</v>
      </c>
      <c r="C189" s="56" t="s">
        <v>700</v>
      </c>
      <c r="D189" s="56" t="s">
        <v>699</v>
      </c>
      <c r="E189" s="55">
        <v>58418.2</v>
      </c>
      <c r="F189" s="55">
        <v>58418.2</v>
      </c>
      <c r="G189" s="55">
        <v>58418.2</v>
      </c>
      <c r="H189" s="2"/>
    </row>
    <row r="190" spans="1:8" ht="63.75" outlineLevel="1" x14ac:dyDescent="0.25">
      <c r="A190" s="57" t="s">
        <v>1584</v>
      </c>
      <c r="B190" s="56" t="s">
        <v>691</v>
      </c>
      <c r="C190" s="56" t="s">
        <v>697</v>
      </c>
      <c r="D190" s="56" t="s">
        <v>616</v>
      </c>
      <c r="E190" s="55">
        <v>12000000</v>
      </c>
      <c r="F190" s="55">
        <v>12000000</v>
      </c>
      <c r="G190" s="55">
        <v>12000000</v>
      </c>
      <c r="H190" s="2"/>
    </row>
    <row r="191" spans="1:8" ht="63.75" outlineLevel="2" x14ac:dyDescent="0.25">
      <c r="A191" s="57" t="s">
        <v>1497</v>
      </c>
      <c r="B191" s="56" t="s">
        <v>691</v>
      </c>
      <c r="C191" s="56" t="s">
        <v>697</v>
      </c>
      <c r="D191" s="56" t="s">
        <v>653</v>
      </c>
      <c r="E191" s="55">
        <v>12000000</v>
      </c>
      <c r="F191" s="55">
        <v>12000000</v>
      </c>
      <c r="G191" s="55">
        <v>12000000</v>
      </c>
      <c r="H191" s="2"/>
    </row>
    <row r="192" spans="1:8" ht="38.25" outlineLevel="1" x14ac:dyDescent="0.25">
      <c r="A192" s="57" t="s">
        <v>1583</v>
      </c>
      <c r="B192" s="56" t="s">
        <v>691</v>
      </c>
      <c r="C192" s="56" t="s">
        <v>695</v>
      </c>
      <c r="D192" s="56" t="s">
        <v>616</v>
      </c>
      <c r="E192" s="55">
        <v>747450</v>
      </c>
      <c r="F192" s="55">
        <v>747450</v>
      </c>
      <c r="G192" s="55">
        <v>672590</v>
      </c>
      <c r="H192" s="2"/>
    </row>
    <row r="193" spans="1:8" outlineLevel="2" x14ac:dyDescent="0.25">
      <c r="A193" s="57" t="s">
        <v>1338</v>
      </c>
      <c r="B193" s="56" t="s">
        <v>691</v>
      </c>
      <c r="C193" s="56" t="s">
        <v>695</v>
      </c>
      <c r="D193" s="56" t="s">
        <v>638</v>
      </c>
      <c r="E193" s="55">
        <v>747450</v>
      </c>
      <c r="F193" s="55">
        <v>747450</v>
      </c>
      <c r="G193" s="55">
        <v>672590</v>
      </c>
      <c r="H193" s="2"/>
    </row>
    <row r="194" spans="1:8" ht="89.25" outlineLevel="1" x14ac:dyDescent="0.25">
      <c r="A194" s="57" t="s">
        <v>1582</v>
      </c>
      <c r="B194" s="56" t="s">
        <v>691</v>
      </c>
      <c r="C194" s="56" t="s">
        <v>693</v>
      </c>
      <c r="D194" s="56" t="s">
        <v>616</v>
      </c>
      <c r="E194" s="55">
        <v>52134640.850000001</v>
      </c>
      <c r="F194" s="55">
        <v>52134640.850000001</v>
      </c>
      <c r="G194" s="55">
        <v>52134640.850000001</v>
      </c>
      <c r="H194" s="2"/>
    </row>
    <row r="195" spans="1:8" ht="63.75" outlineLevel="2" x14ac:dyDescent="0.25">
      <c r="A195" s="57" t="s">
        <v>1497</v>
      </c>
      <c r="B195" s="56" t="s">
        <v>691</v>
      </c>
      <c r="C195" s="56" t="s">
        <v>693</v>
      </c>
      <c r="D195" s="56" t="s">
        <v>653</v>
      </c>
      <c r="E195" s="55">
        <v>52134640.850000001</v>
      </c>
      <c r="F195" s="55">
        <v>52134640.850000001</v>
      </c>
      <c r="G195" s="55">
        <v>52134640.850000001</v>
      </c>
      <c r="H195" s="2"/>
    </row>
    <row r="196" spans="1:8" ht="63.75" outlineLevel="1" x14ac:dyDescent="0.25">
      <c r="A196" s="57" t="s">
        <v>1581</v>
      </c>
      <c r="B196" s="56" t="s">
        <v>691</v>
      </c>
      <c r="C196" s="56" t="s">
        <v>690</v>
      </c>
      <c r="D196" s="56" t="s">
        <v>616</v>
      </c>
      <c r="E196" s="55">
        <v>5293500</v>
      </c>
      <c r="F196" s="55">
        <v>5293500</v>
      </c>
      <c r="G196" s="55">
        <v>5293500</v>
      </c>
      <c r="H196" s="2"/>
    </row>
    <row r="197" spans="1:8" outlineLevel="2" x14ac:dyDescent="0.25">
      <c r="A197" s="57" t="s">
        <v>1338</v>
      </c>
      <c r="B197" s="56" t="s">
        <v>691</v>
      </c>
      <c r="C197" s="56" t="s">
        <v>690</v>
      </c>
      <c r="D197" s="56" t="s">
        <v>638</v>
      </c>
      <c r="E197" s="55">
        <v>5293500</v>
      </c>
      <c r="F197" s="55">
        <v>5293500</v>
      </c>
      <c r="G197" s="55">
        <v>5293500</v>
      </c>
      <c r="H197" s="2"/>
    </row>
    <row r="198" spans="1:8" ht="38.25" outlineLevel="1" x14ac:dyDescent="0.25">
      <c r="A198" s="57" t="s">
        <v>1580</v>
      </c>
      <c r="B198" s="56" t="s">
        <v>691</v>
      </c>
      <c r="C198" s="56" t="s">
        <v>1225</v>
      </c>
      <c r="D198" s="56" t="s">
        <v>616</v>
      </c>
      <c r="E198" s="55">
        <v>130000</v>
      </c>
      <c r="F198" s="55">
        <v>130000</v>
      </c>
      <c r="G198" s="55">
        <v>130000</v>
      </c>
      <c r="H198" s="2"/>
    </row>
    <row r="199" spans="1:8" outlineLevel="2" x14ac:dyDescent="0.25">
      <c r="A199" s="57" t="s">
        <v>1338</v>
      </c>
      <c r="B199" s="56" t="s">
        <v>691</v>
      </c>
      <c r="C199" s="56" t="s">
        <v>1225</v>
      </c>
      <c r="D199" s="56" t="s">
        <v>638</v>
      </c>
      <c r="E199" s="55">
        <v>130000</v>
      </c>
      <c r="F199" s="55">
        <v>130000</v>
      </c>
      <c r="G199" s="55">
        <v>130000</v>
      </c>
      <c r="H199" s="2"/>
    </row>
    <row r="200" spans="1:8" ht="51" outlineLevel="1" x14ac:dyDescent="0.25">
      <c r="A200" s="57" t="s">
        <v>1579</v>
      </c>
      <c r="B200" s="56" t="s">
        <v>691</v>
      </c>
      <c r="C200" s="56" t="s">
        <v>1223</v>
      </c>
      <c r="D200" s="56" t="s">
        <v>616</v>
      </c>
      <c r="E200" s="55">
        <v>0</v>
      </c>
      <c r="F200" s="55">
        <v>0</v>
      </c>
      <c r="G200" s="55">
        <v>0</v>
      </c>
      <c r="H200" s="2"/>
    </row>
    <row r="201" spans="1:8" outlineLevel="2" x14ac:dyDescent="0.25">
      <c r="A201" s="57" t="s">
        <v>1338</v>
      </c>
      <c r="B201" s="56" t="s">
        <v>691</v>
      </c>
      <c r="C201" s="56" t="s">
        <v>1223</v>
      </c>
      <c r="D201" s="56" t="s">
        <v>638</v>
      </c>
      <c r="E201" s="55">
        <v>0</v>
      </c>
      <c r="F201" s="55">
        <v>0</v>
      </c>
      <c r="G201" s="55">
        <v>0</v>
      </c>
      <c r="H201" s="2"/>
    </row>
    <row r="202" spans="1:8" ht="51" outlineLevel="1" x14ac:dyDescent="0.25">
      <c r="A202" s="57" t="s">
        <v>1578</v>
      </c>
      <c r="B202" s="56" t="s">
        <v>691</v>
      </c>
      <c r="C202" s="56" t="s">
        <v>1221</v>
      </c>
      <c r="D202" s="56" t="s">
        <v>616</v>
      </c>
      <c r="E202" s="55">
        <v>0</v>
      </c>
      <c r="F202" s="55">
        <v>0</v>
      </c>
      <c r="G202" s="55">
        <v>0</v>
      </c>
      <c r="H202" s="2"/>
    </row>
    <row r="203" spans="1:8" outlineLevel="2" x14ac:dyDescent="0.25">
      <c r="A203" s="57" t="s">
        <v>1338</v>
      </c>
      <c r="B203" s="56" t="s">
        <v>691</v>
      </c>
      <c r="C203" s="56" t="s">
        <v>1221</v>
      </c>
      <c r="D203" s="56" t="s">
        <v>638</v>
      </c>
      <c r="E203" s="55">
        <v>0</v>
      </c>
      <c r="F203" s="55">
        <v>0</v>
      </c>
      <c r="G203" s="55">
        <v>0</v>
      </c>
      <c r="H203" s="2"/>
    </row>
    <row r="204" spans="1:8" ht="76.5" outlineLevel="1" x14ac:dyDescent="0.25">
      <c r="A204" s="57" t="s">
        <v>1577</v>
      </c>
      <c r="B204" s="56" t="s">
        <v>691</v>
      </c>
      <c r="C204" s="56" t="s">
        <v>1000</v>
      </c>
      <c r="D204" s="56" t="s">
        <v>616</v>
      </c>
      <c r="E204" s="55">
        <f>62180.44+29259+53405.08</f>
        <v>144844.52000000002</v>
      </c>
      <c r="F204" s="55">
        <v>62180.44</v>
      </c>
      <c r="G204" s="55">
        <v>0</v>
      </c>
      <c r="H204" s="2"/>
    </row>
    <row r="205" spans="1:8" outlineLevel="2" x14ac:dyDescent="0.25">
      <c r="A205" s="57" t="s">
        <v>1574</v>
      </c>
      <c r="B205" s="56" t="s">
        <v>691</v>
      </c>
      <c r="C205" s="56" t="s">
        <v>1000</v>
      </c>
      <c r="D205" s="56" t="s">
        <v>994</v>
      </c>
      <c r="E205" s="55">
        <f>62180.44+29259+53405.08</f>
        <v>144844.52000000002</v>
      </c>
      <c r="F205" s="55">
        <v>62180.44</v>
      </c>
      <c r="G205" s="55">
        <v>0</v>
      </c>
      <c r="H205" s="2"/>
    </row>
    <row r="206" spans="1:8" ht="38.25" outlineLevel="1" x14ac:dyDescent="0.25">
      <c r="A206" s="57" t="s">
        <v>1576</v>
      </c>
      <c r="B206" s="56" t="s">
        <v>691</v>
      </c>
      <c r="C206" s="56" t="s">
        <v>998</v>
      </c>
      <c r="D206" s="56" t="s">
        <v>616</v>
      </c>
      <c r="E206" s="55">
        <v>0</v>
      </c>
      <c r="F206" s="55">
        <v>0</v>
      </c>
      <c r="G206" s="55">
        <v>0</v>
      </c>
      <c r="H206" s="2"/>
    </row>
    <row r="207" spans="1:8" outlineLevel="2" x14ac:dyDescent="0.25">
      <c r="A207" s="57" t="s">
        <v>1574</v>
      </c>
      <c r="B207" s="56" t="s">
        <v>691</v>
      </c>
      <c r="C207" s="56" t="s">
        <v>998</v>
      </c>
      <c r="D207" s="56" t="s">
        <v>994</v>
      </c>
      <c r="E207" s="55">
        <v>0</v>
      </c>
      <c r="F207" s="55">
        <v>0</v>
      </c>
      <c r="G207" s="55">
        <v>0</v>
      </c>
      <c r="H207" s="2"/>
    </row>
    <row r="208" spans="1:8" ht="89.25" outlineLevel="1" x14ac:dyDescent="0.25">
      <c r="A208" s="57" t="s">
        <v>1575</v>
      </c>
      <c r="B208" s="56" t="s">
        <v>691</v>
      </c>
      <c r="C208" s="56" t="s">
        <v>995</v>
      </c>
      <c r="D208" s="56" t="s">
        <v>616</v>
      </c>
      <c r="E208" s="55">
        <f>64453.77+446605.02</f>
        <v>511058.79000000004</v>
      </c>
      <c r="F208" s="55">
        <v>64453.77</v>
      </c>
      <c r="G208" s="55">
        <v>0</v>
      </c>
      <c r="H208" s="2"/>
    </row>
    <row r="209" spans="1:8" outlineLevel="2" x14ac:dyDescent="0.25">
      <c r="A209" s="57" t="s">
        <v>1574</v>
      </c>
      <c r="B209" s="56" t="s">
        <v>691</v>
      </c>
      <c r="C209" s="56" t="s">
        <v>995</v>
      </c>
      <c r="D209" s="56" t="s">
        <v>994</v>
      </c>
      <c r="E209" s="55">
        <f>64453.77+446605.02</f>
        <v>511058.79000000004</v>
      </c>
      <c r="F209" s="55">
        <v>64453.77</v>
      </c>
      <c r="G209" s="55">
        <v>0</v>
      </c>
      <c r="H209" s="2"/>
    </row>
    <row r="210" spans="1:8" ht="51" outlineLevel="1" x14ac:dyDescent="0.25">
      <c r="A210" s="57" t="s">
        <v>1573</v>
      </c>
      <c r="B210" s="56" t="s">
        <v>691</v>
      </c>
      <c r="C210" s="56" t="s">
        <v>964</v>
      </c>
      <c r="D210" s="56" t="s">
        <v>616</v>
      </c>
      <c r="E210" s="55">
        <v>19000</v>
      </c>
      <c r="F210" s="55">
        <v>19000</v>
      </c>
      <c r="G210" s="55">
        <v>19000</v>
      </c>
      <c r="H210" s="2"/>
    </row>
    <row r="211" spans="1:8" outlineLevel="2" x14ac:dyDescent="0.25">
      <c r="A211" s="57" t="s">
        <v>1317</v>
      </c>
      <c r="B211" s="56" t="s">
        <v>691</v>
      </c>
      <c r="C211" s="56" t="s">
        <v>964</v>
      </c>
      <c r="D211" s="56" t="s">
        <v>684</v>
      </c>
      <c r="E211" s="55">
        <v>19000</v>
      </c>
      <c r="F211" s="55">
        <v>19000</v>
      </c>
      <c r="G211" s="55">
        <v>19000</v>
      </c>
      <c r="H211" s="2"/>
    </row>
    <row r="212" spans="1:8" x14ac:dyDescent="0.25">
      <c r="A212" s="57" t="s">
        <v>1572</v>
      </c>
      <c r="B212" s="56" t="s">
        <v>1218</v>
      </c>
      <c r="C212" s="56" t="s">
        <v>630</v>
      </c>
      <c r="D212" s="56" t="s">
        <v>616</v>
      </c>
      <c r="E212" s="55">
        <v>2919439.41</v>
      </c>
      <c r="F212" s="55">
        <v>2919439.41</v>
      </c>
      <c r="G212" s="55">
        <v>2910077.13</v>
      </c>
      <c r="H212" s="2"/>
    </row>
    <row r="213" spans="1:8" ht="38.25" outlineLevel="1" x14ac:dyDescent="0.25">
      <c r="A213" s="57" t="s">
        <v>1571</v>
      </c>
      <c r="B213" s="56" t="s">
        <v>1218</v>
      </c>
      <c r="C213" s="56" t="s">
        <v>1217</v>
      </c>
      <c r="D213" s="56" t="s">
        <v>616</v>
      </c>
      <c r="E213" s="55">
        <v>2919439.41</v>
      </c>
      <c r="F213" s="55">
        <v>2919439.41</v>
      </c>
      <c r="G213" s="55">
        <v>2910077.13</v>
      </c>
      <c r="H213" s="2"/>
    </row>
    <row r="214" spans="1:8" ht="25.5" outlineLevel="2" x14ac:dyDescent="0.25">
      <c r="A214" s="57" t="s">
        <v>1570</v>
      </c>
      <c r="B214" s="56" t="s">
        <v>1218</v>
      </c>
      <c r="C214" s="56" t="s">
        <v>1217</v>
      </c>
      <c r="D214" s="56" t="s">
        <v>976</v>
      </c>
      <c r="E214" s="55">
        <v>1964833.71</v>
      </c>
      <c r="F214" s="55">
        <v>1964833.71</v>
      </c>
      <c r="G214" s="55">
        <v>1964833.71</v>
      </c>
      <c r="H214" s="2"/>
    </row>
    <row r="215" spans="1:8" ht="38.25" outlineLevel="2" x14ac:dyDescent="0.25">
      <c r="A215" s="57" t="s">
        <v>1569</v>
      </c>
      <c r="B215" s="56" t="s">
        <v>1218</v>
      </c>
      <c r="C215" s="56" t="s">
        <v>1217</v>
      </c>
      <c r="D215" s="56" t="s">
        <v>971</v>
      </c>
      <c r="E215" s="55">
        <v>69187.64</v>
      </c>
      <c r="F215" s="55">
        <v>69187.64</v>
      </c>
      <c r="G215" s="55">
        <v>69187.64</v>
      </c>
      <c r="H215" s="2"/>
    </row>
    <row r="216" spans="1:8" ht="51" outlineLevel="2" x14ac:dyDescent="0.25">
      <c r="A216" s="57" t="s">
        <v>1568</v>
      </c>
      <c r="B216" s="56" t="s">
        <v>1218</v>
      </c>
      <c r="C216" s="56" t="s">
        <v>1217</v>
      </c>
      <c r="D216" s="56" t="s">
        <v>967</v>
      </c>
      <c r="E216" s="55">
        <v>586623.93999999994</v>
      </c>
      <c r="F216" s="55">
        <v>586623.93999999994</v>
      </c>
      <c r="G216" s="55">
        <v>586623.93999999994</v>
      </c>
      <c r="H216" s="2"/>
    </row>
    <row r="217" spans="1:8" outlineLevel="2" x14ac:dyDescent="0.25">
      <c r="A217" s="57" t="s">
        <v>1338</v>
      </c>
      <c r="B217" s="56" t="s">
        <v>1218</v>
      </c>
      <c r="C217" s="56" t="s">
        <v>1217</v>
      </c>
      <c r="D217" s="56" t="s">
        <v>638</v>
      </c>
      <c r="E217" s="55">
        <v>116783.74</v>
      </c>
      <c r="F217" s="55">
        <v>116783.74</v>
      </c>
      <c r="G217" s="55">
        <v>114730.44</v>
      </c>
      <c r="H217" s="2"/>
    </row>
    <row r="218" spans="1:8" outlineLevel="2" x14ac:dyDescent="0.25">
      <c r="A218" s="57" t="s">
        <v>1472</v>
      </c>
      <c r="B218" s="56" t="s">
        <v>1218</v>
      </c>
      <c r="C218" s="56" t="s">
        <v>1217</v>
      </c>
      <c r="D218" s="56" t="s">
        <v>680</v>
      </c>
      <c r="E218" s="55">
        <v>182010.38</v>
      </c>
      <c r="F218" s="55">
        <v>182010.38</v>
      </c>
      <c r="G218" s="55">
        <v>174701.4</v>
      </c>
      <c r="H218" s="2"/>
    </row>
    <row r="219" spans="1:8" ht="51" x14ac:dyDescent="0.25">
      <c r="A219" s="57" t="s">
        <v>1567</v>
      </c>
      <c r="B219" s="56" t="s">
        <v>1205</v>
      </c>
      <c r="C219" s="56" t="s">
        <v>630</v>
      </c>
      <c r="D219" s="56" t="s">
        <v>616</v>
      </c>
      <c r="E219" s="55">
        <v>40890948.030000001</v>
      </c>
      <c r="F219" s="55">
        <v>40890948.030000001</v>
      </c>
      <c r="G219" s="55">
        <v>39611590.359999999</v>
      </c>
      <c r="H219" s="2"/>
    </row>
    <row r="220" spans="1:8" ht="25.5" outlineLevel="1" x14ac:dyDescent="0.25">
      <c r="A220" s="57" t="s">
        <v>1566</v>
      </c>
      <c r="B220" s="56" t="s">
        <v>1205</v>
      </c>
      <c r="C220" s="56" t="s">
        <v>1214</v>
      </c>
      <c r="D220" s="56" t="s">
        <v>616</v>
      </c>
      <c r="E220" s="55">
        <v>1922685.2</v>
      </c>
      <c r="F220" s="55">
        <v>1922685.2</v>
      </c>
      <c r="G220" s="55">
        <v>1610860.64</v>
      </c>
      <c r="H220" s="2"/>
    </row>
    <row r="221" spans="1:8" outlineLevel="2" x14ac:dyDescent="0.25">
      <c r="A221" s="57" t="s">
        <v>1338</v>
      </c>
      <c r="B221" s="56" t="s">
        <v>1205</v>
      </c>
      <c r="C221" s="56" t="s">
        <v>1214</v>
      </c>
      <c r="D221" s="56" t="s">
        <v>638</v>
      </c>
      <c r="E221" s="55">
        <v>1922685.2</v>
      </c>
      <c r="F221" s="55">
        <v>1922685.2</v>
      </c>
      <c r="G221" s="55">
        <v>1610860.64</v>
      </c>
      <c r="H221" s="2"/>
    </row>
    <row r="222" spans="1:8" ht="25.5" outlineLevel="1" x14ac:dyDescent="0.25">
      <c r="A222" s="57" t="s">
        <v>1565</v>
      </c>
      <c r="B222" s="56" t="s">
        <v>1205</v>
      </c>
      <c r="C222" s="56" t="s">
        <v>1212</v>
      </c>
      <c r="D222" s="56" t="s">
        <v>616</v>
      </c>
      <c r="E222" s="55">
        <v>314480</v>
      </c>
      <c r="F222" s="55">
        <v>314480</v>
      </c>
      <c r="G222" s="55">
        <v>177681.2</v>
      </c>
      <c r="H222" s="2"/>
    </row>
    <row r="223" spans="1:8" outlineLevel="2" x14ac:dyDescent="0.25">
      <c r="A223" s="57" t="s">
        <v>1338</v>
      </c>
      <c r="B223" s="56" t="s">
        <v>1205</v>
      </c>
      <c r="C223" s="56" t="s">
        <v>1212</v>
      </c>
      <c r="D223" s="56" t="s">
        <v>638</v>
      </c>
      <c r="E223" s="55">
        <v>314480</v>
      </c>
      <c r="F223" s="55">
        <v>314480</v>
      </c>
      <c r="G223" s="55">
        <v>177681.2</v>
      </c>
      <c r="H223" s="2"/>
    </row>
    <row r="224" spans="1:8" ht="63.75" outlineLevel="1" x14ac:dyDescent="0.25">
      <c r="A224" s="57" t="s">
        <v>1329</v>
      </c>
      <c r="B224" s="56" t="s">
        <v>1205</v>
      </c>
      <c r="C224" s="56" t="s">
        <v>1211</v>
      </c>
      <c r="D224" s="56" t="s">
        <v>616</v>
      </c>
      <c r="E224" s="55">
        <v>415888.05</v>
      </c>
      <c r="F224" s="55">
        <v>415888.05</v>
      </c>
      <c r="G224" s="55">
        <v>415797.61</v>
      </c>
      <c r="H224" s="2"/>
    </row>
    <row r="225" spans="1:8" ht="25.5" outlineLevel="2" x14ac:dyDescent="0.25">
      <c r="A225" s="57" t="s">
        <v>1473</v>
      </c>
      <c r="B225" s="56" t="s">
        <v>1205</v>
      </c>
      <c r="C225" s="56" t="s">
        <v>1211</v>
      </c>
      <c r="D225" s="56" t="s">
        <v>960</v>
      </c>
      <c r="E225" s="55">
        <v>410988.05</v>
      </c>
      <c r="F225" s="55">
        <v>410988.05</v>
      </c>
      <c r="G225" s="55">
        <v>410988.05</v>
      </c>
      <c r="H225" s="2"/>
    </row>
    <row r="226" spans="1:8" ht="51" outlineLevel="2" x14ac:dyDescent="0.25">
      <c r="A226" s="57" t="s">
        <v>1372</v>
      </c>
      <c r="B226" s="56" t="s">
        <v>1205</v>
      </c>
      <c r="C226" s="56" t="s">
        <v>1211</v>
      </c>
      <c r="D226" s="56" t="s">
        <v>953</v>
      </c>
      <c r="E226" s="55">
        <v>4900</v>
      </c>
      <c r="F226" s="55">
        <v>4900</v>
      </c>
      <c r="G226" s="55">
        <v>4809.5600000000004</v>
      </c>
      <c r="H226" s="2"/>
    </row>
    <row r="227" spans="1:8" ht="25.5" outlineLevel="1" x14ac:dyDescent="0.25">
      <c r="A227" s="57" t="s">
        <v>1564</v>
      </c>
      <c r="B227" s="56" t="s">
        <v>1205</v>
      </c>
      <c r="C227" s="56" t="s">
        <v>1209</v>
      </c>
      <c r="D227" s="56" t="s">
        <v>616</v>
      </c>
      <c r="E227" s="55">
        <v>35110704.060000002</v>
      </c>
      <c r="F227" s="55">
        <v>35110704.060000002</v>
      </c>
      <c r="G227" s="55">
        <v>34294900.670000002</v>
      </c>
      <c r="H227" s="2"/>
    </row>
    <row r="228" spans="1:8" outlineLevel="2" x14ac:dyDescent="0.25">
      <c r="A228" s="57" t="s">
        <v>1373</v>
      </c>
      <c r="B228" s="56" t="s">
        <v>1205</v>
      </c>
      <c r="C228" s="56" t="s">
        <v>1209</v>
      </c>
      <c r="D228" s="56" t="s">
        <v>955</v>
      </c>
      <c r="E228" s="55">
        <v>24397371.609999999</v>
      </c>
      <c r="F228" s="55">
        <v>24397371.609999999</v>
      </c>
      <c r="G228" s="55">
        <v>24397357.219999999</v>
      </c>
      <c r="H228" s="2"/>
    </row>
    <row r="229" spans="1:8" ht="25.5" outlineLevel="2" x14ac:dyDescent="0.25">
      <c r="A229" s="57" t="s">
        <v>1473</v>
      </c>
      <c r="B229" s="56" t="s">
        <v>1205</v>
      </c>
      <c r="C229" s="56" t="s">
        <v>1209</v>
      </c>
      <c r="D229" s="56" t="s">
        <v>960</v>
      </c>
      <c r="E229" s="55">
        <v>14500</v>
      </c>
      <c r="F229" s="55">
        <v>14500</v>
      </c>
      <c r="G229" s="55">
        <v>4000</v>
      </c>
      <c r="H229" s="2"/>
    </row>
    <row r="230" spans="1:8" ht="51" outlineLevel="2" x14ac:dyDescent="0.25">
      <c r="A230" s="57" t="s">
        <v>1372</v>
      </c>
      <c r="B230" s="56" t="s">
        <v>1205</v>
      </c>
      <c r="C230" s="56" t="s">
        <v>1209</v>
      </c>
      <c r="D230" s="56" t="s">
        <v>953</v>
      </c>
      <c r="E230" s="55">
        <v>7218035.79</v>
      </c>
      <c r="F230" s="55">
        <v>7218035.79</v>
      </c>
      <c r="G230" s="55">
        <v>7218035.79</v>
      </c>
      <c r="H230" s="2"/>
    </row>
    <row r="231" spans="1:8" outlineLevel="2" x14ac:dyDescent="0.25">
      <c r="A231" s="57" t="s">
        <v>1338</v>
      </c>
      <c r="B231" s="56" t="s">
        <v>1205</v>
      </c>
      <c r="C231" s="56" t="s">
        <v>1209</v>
      </c>
      <c r="D231" s="56" t="s">
        <v>638</v>
      </c>
      <c r="E231" s="55">
        <v>3255359.26</v>
      </c>
      <c r="F231" s="55">
        <v>3255359.26</v>
      </c>
      <c r="G231" s="55">
        <v>2675507.66</v>
      </c>
      <c r="H231" s="2"/>
    </row>
    <row r="232" spans="1:8" outlineLevel="2" x14ac:dyDescent="0.25">
      <c r="A232" s="57" t="s">
        <v>1472</v>
      </c>
      <c r="B232" s="56" t="s">
        <v>1205</v>
      </c>
      <c r="C232" s="56" t="s">
        <v>1209</v>
      </c>
      <c r="D232" s="56" t="s">
        <v>680</v>
      </c>
      <c r="E232" s="55">
        <v>225437.4</v>
      </c>
      <c r="F232" s="55">
        <v>225437.4</v>
      </c>
      <c r="G232" s="55">
        <v>0</v>
      </c>
      <c r="H232" s="2"/>
    </row>
    <row r="233" spans="1:8" ht="38.25" outlineLevel="1" x14ac:dyDescent="0.25">
      <c r="A233" s="57" t="s">
        <v>1563</v>
      </c>
      <c r="B233" s="56" t="s">
        <v>1205</v>
      </c>
      <c r="C233" s="56" t="s">
        <v>1207</v>
      </c>
      <c r="D233" s="56" t="s">
        <v>616</v>
      </c>
      <c r="E233" s="55">
        <v>3020610.72</v>
      </c>
      <c r="F233" s="55">
        <v>3020610.72</v>
      </c>
      <c r="G233" s="55">
        <v>3005770.24</v>
      </c>
      <c r="H233" s="2"/>
    </row>
    <row r="234" spans="1:8" ht="25.5" outlineLevel="2" x14ac:dyDescent="0.25">
      <c r="A234" s="57" t="s">
        <v>1473</v>
      </c>
      <c r="B234" s="56" t="s">
        <v>1205</v>
      </c>
      <c r="C234" s="56" t="s">
        <v>1207</v>
      </c>
      <c r="D234" s="56" t="s">
        <v>960</v>
      </c>
      <c r="E234" s="55">
        <v>114400</v>
      </c>
      <c r="F234" s="55">
        <v>114400</v>
      </c>
      <c r="G234" s="55">
        <v>114275</v>
      </c>
      <c r="H234" s="2"/>
    </row>
    <row r="235" spans="1:8" outlineLevel="2" x14ac:dyDescent="0.25">
      <c r="A235" s="57" t="s">
        <v>1338</v>
      </c>
      <c r="B235" s="56" t="s">
        <v>1205</v>
      </c>
      <c r="C235" s="56" t="s">
        <v>1207</v>
      </c>
      <c r="D235" s="56" t="s">
        <v>638</v>
      </c>
      <c r="E235" s="55">
        <v>2888761.72</v>
      </c>
      <c r="F235" s="55">
        <v>2888761.72</v>
      </c>
      <c r="G235" s="55">
        <v>2874046.24</v>
      </c>
      <c r="H235" s="2"/>
    </row>
    <row r="236" spans="1:8" ht="25.5" outlineLevel="2" x14ac:dyDescent="0.25">
      <c r="A236" s="57" t="s">
        <v>1470</v>
      </c>
      <c r="B236" s="56" t="s">
        <v>1205</v>
      </c>
      <c r="C236" s="56" t="s">
        <v>1207</v>
      </c>
      <c r="D236" s="56" t="s">
        <v>1069</v>
      </c>
      <c r="E236" s="55">
        <v>3191</v>
      </c>
      <c r="F236" s="55">
        <v>3191</v>
      </c>
      <c r="G236" s="55">
        <v>3191</v>
      </c>
      <c r="H236" s="2"/>
    </row>
    <row r="237" spans="1:8" outlineLevel="2" x14ac:dyDescent="0.25">
      <c r="A237" s="57" t="s">
        <v>1469</v>
      </c>
      <c r="B237" s="56" t="s">
        <v>1205</v>
      </c>
      <c r="C237" s="56" t="s">
        <v>1207</v>
      </c>
      <c r="D237" s="56" t="s">
        <v>699</v>
      </c>
      <c r="E237" s="55">
        <v>14258</v>
      </c>
      <c r="F237" s="55">
        <v>14258</v>
      </c>
      <c r="G237" s="55">
        <v>14258</v>
      </c>
      <c r="H237" s="2"/>
    </row>
    <row r="238" spans="1:8" ht="38.25" outlineLevel="1" x14ac:dyDescent="0.25">
      <c r="A238" s="57" t="s">
        <v>1562</v>
      </c>
      <c r="B238" s="56" t="s">
        <v>1205</v>
      </c>
      <c r="C238" s="56" t="s">
        <v>1204</v>
      </c>
      <c r="D238" s="56" t="s">
        <v>616</v>
      </c>
      <c r="E238" s="55">
        <v>106580</v>
      </c>
      <c r="F238" s="55">
        <v>106580</v>
      </c>
      <c r="G238" s="55">
        <v>106580</v>
      </c>
      <c r="H238" s="2"/>
    </row>
    <row r="239" spans="1:8" outlineLevel="2" x14ac:dyDescent="0.25">
      <c r="A239" s="57" t="s">
        <v>1338</v>
      </c>
      <c r="B239" s="56" t="s">
        <v>1205</v>
      </c>
      <c r="C239" s="56" t="s">
        <v>1204</v>
      </c>
      <c r="D239" s="56" t="s">
        <v>638</v>
      </c>
      <c r="E239" s="55">
        <v>106580</v>
      </c>
      <c r="F239" s="55">
        <v>106580</v>
      </c>
      <c r="G239" s="55">
        <v>106580</v>
      </c>
      <c r="H239" s="2"/>
    </row>
    <row r="240" spans="1:8" ht="38.25" x14ac:dyDescent="0.25">
      <c r="A240" s="57" t="s">
        <v>1561</v>
      </c>
      <c r="B240" s="56" t="s">
        <v>1200</v>
      </c>
      <c r="C240" s="56" t="s">
        <v>630</v>
      </c>
      <c r="D240" s="56" t="s">
        <v>616</v>
      </c>
      <c r="E240" s="55">
        <v>2253080</v>
      </c>
      <c r="F240" s="55">
        <v>2253080</v>
      </c>
      <c r="G240" s="55">
        <v>2252100</v>
      </c>
      <c r="H240" s="2"/>
    </row>
    <row r="241" spans="1:8" ht="51" outlineLevel="1" x14ac:dyDescent="0.25">
      <c r="A241" s="57" t="s">
        <v>1560</v>
      </c>
      <c r="B241" s="56" t="s">
        <v>1200</v>
      </c>
      <c r="C241" s="56" t="s">
        <v>1201</v>
      </c>
      <c r="D241" s="56" t="s">
        <v>616</v>
      </c>
      <c r="E241" s="55">
        <v>120000</v>
      </c>
      <c r="F241" s="55">
        <v>120000</v>
      </c>
      <c r="G241" s="55">
        <v>120000</v>
      </c>
      <c r="H241" s="2"/>
    </row>
    <row r="242" spans="1:8" ht="25.5" outlineLevel="2" x14ac:dyDescent="0.25">
      <c r="A242" s="57" t="s">
        <v>1351</v>
      </c>
      <c r="B242" s="56" t="s">
        <v>1200</v>
      </c>
      <c r="C242" s="56" t="s">
        <v>1201</v>
      </c>
      <c r="D242" s="56" t="s">
        <v>818</v>
      </c>
      <c r="E242" s="55">
        <v>120000</v>
      </c>
      <c r="F242" s="55">
        <v>120000</v>
      </c>
      <c r="G242" s="55">
        <v>120000</v>
      </c>
      <c r="H242" s="2"/>
    </row>
    <row r="243" spans="1:8" ht="38.25" outlineLevel="1" x14ac:dyDescent="0.25">
      <c r="A243" s="57" t="s">
        <v>1336</v>
      </c>
      <c r="B243" s="56" t="s">
        <v>1200</v>
      </c>
      <c r="C243" s="56" t="s">
        <v>723</v>
      </c>
      <c r="D243" s="56" t="s">
        <v>616</v>
      </c>
      <c r="E243" s="55">
        <v>2133080</v>
      </c>
      <c r="F243" s="55">
        <v>2133080</v>
      </c>
      <c r="G243" s="55">
        <v>2132100</v>
      </c>
      <c r="H243" s="2"/>
    </row>
    <row r="244" spans="1:8" outlineLevel="2" x14ac:dyDescent="0.25">
      <c r="A244" s="57" t="s">
        <v>1338</v>
      </c>
      <c r="B244" s="56" t="s">
        <v>1200</v>
      </c>
      <c r="C244" s="56" t="s">
        <v>723</v>
      </c>
      <c r="D244" s="56" t="s">
        <v>638</v>
      </c>
      <c r="E244" s="55">
        <v>2133080</v>
      </c>
      <c r="F244" s="55">
        <v>2133080</v>
      </c>
      <c r="G244" s="55">
        <v>2132100</v>
      </c>
      <c r="H244" s="2"/>
    </row>
    <row r="245" spans="1:8" x14ac:dyDescent="0.25">
      <c r="A245" s="57" t="s">
        <v>1559</v>
      </c>
      <c r="B245" s="56" t="s">
        <v>1191</v>
      </c>
      <c r="C245" s="56" t="s">
        <v>630</v>
      </c>
      <c r="D245" s="56" t="s">
        <v>616</v>
      </c>
      <c r="E245" s="55">
        <v>17482526.329999998</v>
      </c>
      <c r="F245" s="55">
        <v>17482526.329999998</v>
      </c>
      <c r="G245" s="55">
        <v>15641021.039999999</v>
      </c>
      <c r="H245" s="2"/>
    </row>
    <row r="246" spans="1:8" ht="76.5" outlineLevel="1" x14ac:dyDescent="0.25">
      <c r="A246" s="57" t="s">
        <v>1558</v>
      </c>
      <c r="B246" s="56" t="s">
        <v>1191</v>
      </c>
      <c r="C246" s="56" t="s">
        <v>1197</v>
      </c>
      <c r="D246" s="56" t="s">
        <v>616</v>
      </c>
      <c r="E246" s="55">
        <v>2222400</v>
      </c>
      <c r="F246" s="55">
        <v>2222400</v>
      </c>
      <c r="G246" s="55">
        <v>1785455.12</v>
      </c>
      <c r="H246" s="2"/>
    </row>
    <row r="247" spans="1:8" outlineLevel="2" x14ac:dyDescent="0.25">
      <c r="A247" s="57" t="s">
        <v>1373</v>
      </c>
      <c r="B247" s="56" t="s">
        <v>1191</v>
      </c>
      <c r="C247" s="56" t="s">
        <v>1197</v>
      </c>
      <c r="D247" s="56" t="s">
        <v>955</v>
      </c>
      <c r="E247" s="55">
        <v>1705864.29</v>
      </c>
      <c r="F247" s="55">
        <v>1705864.29</v>
      </c>
      <c r="G247" s="55">
        <v>1370475.23</v>
      </c>
      <c r="H247" s="2"/>
    </row>
    <row r="248" spans="1:8" ht="51" outlineLevel="2" x14ac:dyDescent="0.25">
      <c r="A248" s="57" t="s">
        <v>1372</v>
      </c>
      <c r="B248" s="56" t="s">
        <v>1191</v>
      </c>
      <c r="C248" s="56" t="s">
        <v>1197</v>
      </c>
      <c r="D248" s="56" t="s">
        <v>953</v>
      </c>
      <c r="E248" s="55">
        <v>516535.71</v>
      </c>
      <c r="F248" s="55">
        <v>516535.71</v>
      </c>
      <c r="G248" s="55">
        <v>414979.89</v>
      </c>
      <c r="H248" s="2"/>
    </row>
    <row r="249" spans="1:8" ht="76.5" outlineLevel="1" x14ac:dyDescent="0.25">
      <c r="A249" s="57" t="s">
        <v>1557</v>
      </c>
      <c r="B249" s="56" t="s">
        <v>1191</v>
      </c>
      <c r="C249" s="56" t="s">
        <v>1195</v>
      </c>
      <c r="D249" s="56" t="s">
        <v>616</v>
      </c>
      <c r="E249" s="55">
        <v>14386000</v>
      </c>
      <c r="F249" s="55">
        <v>14386000</v>
      </c>
      <c r="G249" s="55">
        <v>13073416.220000001</v>
      </c>
      <c r="H249" s="2"/>
    </row>
    <row r="250" spans="1:8" outlineLevel="2" x14ac:dyDescent="0.25">
      <c r="A250" s="57" t="s">
        <v>1373</v>
      </c>
      <c r="B250" s="56" t="s">
        <v>1191</v>
      </c>
      <c r="C250" s="56" t="s">
        <v>1195</v>
      </c>
      <c r="D250" s="56" t="s">
        <v>955</v>
      </c>
      <c r="E250" s="55">
        <v>9788960.4499999993</v>
      </c>
      <c r="F250" s="55">
        <v>9788960.4499999993</v>
      </c>
      <c r="G250" s="55">
        <v>8781450.9700000007</v>
      </c>
      <c r="H250" s="2"/>
    </row>
    <row r="251" spans="1:8" ht="51" outlineLevel="2" x14ac:dyDescent="0.25">
      <c r="A251" s="57" t="s">
        <v>1372</v>
      </c>
      <c r="B251" s="56" t="s">
        <v>1191</v>
      </c>
      <c r="C251" s="56" t="s">
        <v>1195</v>
      </c>
      <c r="D251" s="56" t="s">
        <v>953</v>
      </c>
      <c r="E251" s="55">
        <v>2964097.66</v>
      </c>
      <c r="F251" s="55">
        <v>2964097.66</v>
      </c>
      <c r="G251" s="55">
        <v>2659023.36</v>
      </c>
      <c r="H251" s="2"/>
    </row>
    <row r="252" spans="1:8" ht="63.75" outlineLevel="2" x14ac:dyDescent="0.25">
      <c r="A252" s="57" t="s">
        <v>1320</v>
      </c>
      <c r="B252" s="56" t="s">
        <v>1191</v>
      </c>
      <c r="C252" s="56" t="s">
        <v>1195</v>
      </c>
      <c r="D252" s="56" t="s">
        <v>1003</v>
      </c>
      <c r="E252" s="55">
        <v>1632941.89</v>
      </c>
      <c r="F252" s="55">
        <v>1632941.89</v>
      </c>
      <c r="G252" s="55">
        <v>1632941.89</v>
      </c>
      <c r="H252" s="2"/>
    </row>
    <row r="253" spans="1:8" ht="76.5" outlineLevel="1" x14ac:dyDescent="0.25">
      <c r="A253" s="57" t="s">
        <v>1556</v>
      </c>
      <c r="B253" s="56" t="s">
        <v>1191</v>
      </c>
      <c r="C253" s="56" t="s">
        <v>1193</v>
      </c>
      <c r="D253" s="56" t="s">
        <v>616</v>
      </c>
      <c r="E253" s="55">
        <v>116968.43</v>
      </c>
      <c r="F253" s="55">
        <v>116968.43</v>
      </c>
      <c r="G253" s="55">
        <v>94024.07</v>
      </c>
      <c r="H253" s="2"/>
    </row>
    <row r="254" spans="1:8" outlineLevel="2" x14ac:dyDescent="0.25">
      <c r="A254" s="57" t="s">
        <v>1373</v>
      </c>
      <c r="B254" s="56" t="s">
        <v>1191</v>
      </c>
      <c r="C254" s="56" t="s">
        <v>1193</v>
      </c>
      <c r="D254" s="56" t="s">
        <v>955</v>
      </c>
      <c r="E254" s="55">
        <v>89782.34</v>
      </c>
      <c r="F254" s="55">
        <v>89782.34</v>
      </c>
      <c r="G254" s="55">
        <v>72170.759999999995</v>
      </c>
      <c r="H254" s="2"/>
    </row>
    <row r="255" spans="1:8" ht="51" outlineLevel="2" x14ac:dyDescent="0.25">
      <c r="A255" s="57" t="s">
        <v>1372</v>
      </c>
      <c r="B255" s="56" t="s">
        <v>1191</v>
      </c>
      <c r="C255" s="56" t="s">
        <v>1193</v>
      </c>
      <c r="D255" s="56" t="s">
        <v>953</v>
      </c>
      <c r="E255" s="55">
        <v>27186.09</v>
      </c>
      <c r="F255" s="55">
        <v>27186.09</v>
      </c>
      <c r="G255" s="55">
        <v>21853.31</v>
      </c>
      <c r="H255" s="2"/>
    </row>
    <row r="256" spans="1:8" ht="76.5" outlineLevel="1" x14ac:dyDescent="0.25">
      <c r="A256" s="57" t="s">
        <v>1555</v>
      </c>
      <c r="B256" s="56" t="s">
        <v>1191</v>
      </c>
      <c r="C256" s="56" t="s">
        <v>1190</v>
      </c>
      <c r="D256" s="56" t="s">
        <v>616</v>
      </c>
      <c r="E256" s="55">
        <v>757157.9</v>
      </c>
      <c r="F256" s="55">
        <v>757157.9</v>
      </c>
      <c r="G256" s="55">
        <v>688125.63</v>
      </c>
      <c r="H256" s="2"/>
    </row>
    <row r="257" spans="1:8" outlineLevel="2" x14ac:dyDescent="0.25">
      <c r="A257" s="57" t="s">
        <v>1373</v>
      </c>
      <c r="B257" s="56" t="s">
        <v>1191</v>
      </c>
      <c r="C257" s="56" t="s">
        <v>1190</v>
      </c>
      <c r="D257" s="56" t="s">
        <v>955</v>
      </c>
      <c r="E257" s="55">
        <v>515208.65</v>
      </c>
      <c r="F257" s="55">
        <v>515208.65</v>
      </c>
      <c r="G257" s="55">
        <v>462220.84</v>
      </c>
      <c r="H257" s="2"/>
    </row>
    <row r="258" spans="1:8" ht="51" outlineLevel="2" x14ac:dyDescent="0.25">
      <c r="A258" s="57" t="s">
        <v>1372</v>
      </c>
      <c r="B258" s="56" t="s">
        <v>1191</v>
      </c>
      <c r="C258" s="56" t="s">
        <v>1190</v>
      </c>
      <c r="D258" s="56" t="s">
        <v>953</v>
      </c>
      <c r="E258" s="55">
        <v>156004.94</v>
      </c>
      <c r="F258" s="55">
        <v>156004.94</v>
      </c>
      <c r="G258" s="55">
        <v>139960.48000000001</v>
      </c>
      <c r="H258" s="2"/>
    </row>
    <row r="259" spans="1:8" ht="63.75" outlineLevel="2" x14ac:dyDescent="0.25">
      <c r="A259" s="57" t="s">
        <v>1320</v>
      </c>
      <c r="B259" s="56" t="s">
        <v>1191</v>
      </c>
      <c r="C259" s="56" t="s">
        <v>1190</v>
      </c>
      <c r="D259" s="56" t="s">
        <v>1003</v>
      </c>
      <c r="E259" s="55">
        <v>85944.31</v>
      </c>
      <c r="F259" s="55">
        <v>85944.31</v>
      </c>
      <c r="G259" s="55">
        <v>85944.31</v>
      </c>
      <c r="H259" s="2"/>
    </row>
    <row r="260" spans="1:8" x14ac:dyDescent="0.25">
      <c r="A260" s="57" t="s">
        <v>1554</v>
      </c>
      <c r="B260" s="56" t="s">
        <v>1183</v>
      </c>
      <c r="C260" s="56" t="s">
        <v>630</v>
      </c>
      <c r="D260" s="56" t="s">
        <v>616</v>
      </c>
      <c r="E260" s="55">
        <v>3186590</v>
      </c>
      <c r="F260" s="55">
        <v>3186590</v>
      </c>
      <c r="G260" s="55">
        <v>1202183.78</v>
      </c>
      <c r="H260" s="2"/>
    </row>
    <row r="261" spans="1:8" ht="63.75" outlineLevel="1" x14ac:dyDescent="0.25">
      <c r="A261" s="57" t="s">
        <v>1553</v>
      </c>
      <c r="B261" s="56" t="s">
        <v>1183</v>
      </c>
      <c r="C261" s="56" t="s">
        <v>1187</v>
      </c>
      <c r="D261" s="56" t="s">
        <v>616</v>
      </c>
      <c r="E261" s="55">
        <v>50000</v>
      </c>
      <c r="F261" s="55">
        <v>50000</v>
      </c>
      <c r="G261" s="55">
        <v>0</v>
      </c>
      <c r="H261" s="2"/>
    </row>
    <row r="262" spans="1:8" outlineLevel="2" x14ac:dyDescent="0.25">
      <c r="A262" s="57" t="s">
        <v>1338</v>
      </c>
      <c r="B262" s="56" t="s">
        <v>1183</v>
      </c>
      <c r="C262" s="56" t="s">
        <v>1187</v>
      </c>
      <c r="D262" s="56" t="s">
        <v>638</v>
      </c>
      <c r="E262" s="55">
        <v>50000</v>
      </c>
      <c r="F262" s="55">
        <v>50000</v>
      </c>
      <c r="G262" s="55">
        <v>0</v>
      </c>
      <c r="H262" s="2"/>
    </row>
    <row r="263" spans="1:8" ht="51" outlineLevel="1" x14ac:dyDescent="0.25">
      <c r="A263" s="57" t="s">
        <v>1552</v>
      </c>
      <c r="B263" s="56" t="s">
        <v>1183</v>
      </c>
      <c r="C263" s="56" t="s">
        <v>1185</v>
      </c>
      <c r="D263" s="56" t="s">
        <v>616</v>
      </c>
      <c r="E263" s="55">
        <v>2436655</v>
      </c>
      <c r="F263" s="55">
        <v>2436655</v>
      </c>
      <c r="G263" s="55">
        <v>576958.78</v>
      </c>
      <c r="H263" s="2"/>
    </row>
    <row r="264" spans="1:8" outlineLevel="2" x14ac:dyDescent="0.25">
      <c r="A264" s="57" t="s">
        <v>1373</v>
      </c>
      <c r="B264" s="56" t="s">
        <v>1183</v>
      </c>
      <c r="C264" s="56" t="s">
        <v>1185</v>
      </c>
      <c r="D264" s="56" t="s">
        <v>955</v>
      </c>
      <c r="E264" s="55">
        <v>22390</v>
      </c>
      <c r="F264" s="55">
        <v>22390</v>
      </c>
      <c r="G264" s="55">
        <v>22390</v>
      </c>
      <c r="H264" s="2"/>
    </row>
    <row r="265" spans="1:8" ht="51" outlineLevel="2" x14ac:dyDescent="0.25">
      <c r="A265" s="57" t="s">
        <v>1372</v>
      </c>
      <c r="B265" s="56" t="s">
        <v>1183</v>
      </c>
      <c r="C265" s="56" t="s">
        <v>1185</v>
      </c>
      <c r="D265" s="56" t="s">
        <v>953</v>
      </c>
      <c r="E265" s="55">
        <v>6800</v>
      </c>
      <c r="F265" s="55">
        <v>6800</v>
      </c>
      <c r="G265" s="55">
        <v>6761.78</v>
      </c>
      <c r="H265" s="2"/>
    </row>
    <row r="266" spans="1:8" outlineLevel="2" x14ac:dyDescent="0.25">
      <c r="A266" s="57" t="s">
        <v>1338</v>
      </c>
      <c r="B266" s="56" t="s">
        <v>1183</v>
      </c>
      <c r="C266" s="56" t="s">
        <v>1185</v>
      </c>
      <c r="D266" s="56" t="s">
        <v>638</v>
      </c>
      <c r="E266" s="55">
        <v>2407465</v>
      </c>
      <c r="F266" s="55">
        <v>2407465</v>
      </c>
      <c r="G266" s="55">
        <v>547807</v>
      </c>
      <c r="H266" s="2"/>
    </row>
    <row r="267" spans="1:8" ht="25.5" outlineLevel="1" x14ac:dyDescent="0.25">
      <c r="A267" s="57" t="s">
        <v>1551</v>
      </c>
      <c r="B267" s="56" t="s">
        <v>1183</v>
      </c>
      <c r="C267" s="56" t="s">
        <v>1182</v>
      </c>
      <c r="D267" s="56" t="s">
        <v>616</v>
      </c>
      <c r="E267" s="55">
        <v>699935</v>
      </c>
      <c r="F267" s="55">
        <v>699935</v>
      </c>
      <c r="G267" s="55">
        <v>625225</v>
      </c>
      <c r="H267" s="2"/>
    </row>
    <row r="268" spans="1:8" outlineLevel="2" x14ac:dyDescent="0.25">
      <c r="A268" s="57" t="s">
        <v>1338</v>
      </c>
      <c r="B268" s="56" t="s">
        <v>1183</v>
      </c>
      <c r="C268" s="56" t="s">
        <v>1182</v>
      </c>
      <c r="D268" s="56" t="s">
        <v>638</v>
      </c>
      <c r="E268" s="55">
        <v>699935</v>
      </c>
      <c r="F268" s="55">
        <v>699935</v>
      </c>
      <c r="G268" s="55">
        <v>625225</v>
      </c>
      <c r="H268" s="2"/>
    </row>
    <row r="269" spans="1:8" x14ac:dyDescent="0.25">
      <c r="A269" s="57" t="s">
        <v>1550</v>
      </c>
      <c r="B269" s="56" t="s">
        <v>1161</v>
      </c>
      <c r="C269" s="56" t="s">
        <v>630</v>
      </c>
      <c r="D269" s="56" t="s">
        <v>616</v>
      </c>
      <c r="E269" s="55">
        <v>128361914.06999999</v>
      </c>
      <c r="F269" s="55">
        <v>128361914.06999999</v>
      </c>
      <c r="G269" s="55">
        <v>123810225.3</v>
      </c>
      <c r="H269" s="2"/>
    </row>
    <row r="270" spans="1:8" ht="76.5" outlineLevel="1" x14ac:dyDescent="0.25">
      <c r="A270" s="57" t="s">
        <v>1549</v>
      </c>
      <c r="B270" s="56" t="s">
        <v>1161</v>
      </c>
      <c r="C270" s="56" t="s">
        <v>1179</v>
      </c>
      <c r="D270" s="56" t="s">
        <v>616</v>
      </c>
      <c r="E270" s="55">
        <v>1031650</v>
      </c>
      <c r="F270" s="55">
        <v>1031650</v>
      </c>
      <c r="G270" s="55">
        <v>1031650</v>
      </c>
      <c r="H270" s="2"/>
    </row>
    <row r="271" spans="1:8" outlineLevel="2" x14ac:dyDescent="0.25">
      <c r="A271" s="57" t="s">
        <v>1338</v>
      </c>
      <c r="B271" s="56" t="s">
        <v>1161</v>
      </c>
      <c r="C271" s="56" t="s">
        <v>1179</v>
      </c>
      <c r="D271" s="56" t="s">
        <v>638</v>
      </c>
      <c r="E271" s="55">
        <v>1031650</v>
      </c>
      <c r="F271" s="55">
        <v>1031650</v>
      </c>
      <c r="G271" s="55">
        <v>1031650</v>
      </c>
      <c r="H271" s="2"/>
    </row>
    <row r="272" spans="1:8" ht="25.5" outlineLevel="1" x14ac:dyDescent="0.25">
      <c r="A272" s="57" t="s">
        <v>1548</v>
      </c>
      <c r="B272" s="56" t="s">
        <v>1161</v>
      </c>
      <c r="C272" s="56" t="s">
        <v>1177</v>
      </c>
      <c r="D272" s="56" t="s">
        <v>616</v>
      </c>
      <c r="E272" s="55">
        <v>4782000</v>
      </c>
      <c r="F272" s="55">
        <v>4782000</v>
      </c>
      <c r="G272" s="55">
        <v>2897000</v>
      </c>
      <c r="H272" s="2"/>
    </row>
    <row r="273" spans="1:8" ht="38.25" outlineLevel="2" x14ac:dyDescent="0.25">
      <c r="A273" s="57" t="s">
        <v>1483</v>
      </c>
      <c r="B273" s="56" t="s">
        <v>1161</v>
      </c>
      <c r="C273" s="56" t="s">
        <v>1177</v>
      </c>
      <c r="D273" s="56" t="s">
        <v>1086</v>
      </c>
      <c r="E273" s="55">
        <v>3232000</v>
      </c>
      <c r="F273" s="55">
        <v>3232000</v>
      </c>
      <c r="G273" s="55">
        <v>1347000</v>
      </c>
      <c r="H273" s="2"/>
    </row>
    <row r="274" spans="1:8" outlineLevel="2" x14ac:dyDescent="0.25">
      <c r="A274" s="57" t="s">
        <v>1338</v>
      </c>
      <c r="B274" s="56" t="s">
        <v>1161</v>
      </c>
      <c r="C274" s="56" t="s">
        <v>1177</v>
      </c>
      <c r="D274" s="56" t="s">
        <v>638</v>
      </c>
      <c r="E274" s="55">
        <v>1550000</v>
      </c>
      <c r="F274" s="55">
        <v>1550000</v>
      </c>
      <c r="G274" s="55">
        <v>1550000</v>
      </c>
      <c r="H274" s="2"/>
    </row>
    <row r="275" spans="1:8" ht="38.25" outlineLevel="1" x14ac:dyDescent="0.25">
      <c r="A275" s="57" t="s">
        <v>1547</v>
      </c>
      <c r="B275" s="56" t="s">
        <v>1161</v>
      </c>
      <c r="C275" s="56" t="s">
        <v>1175</v>
      </c>
      <c r="D275" s="56" t="s">
        <v>616</v>
      </c>
      <c r="E275" s="55">
        <v>7924496.9500000002</v>
      </c>
      <c r="F275" s="55">
        <v>7924496.9500000002</v>
      </c>
      <c r="G275" s="55">
        <v>7924496.9500000002</v>
      </c>
      <c r="H275" s="2"/>
    </row>
    <row r="276" spans="1:8" ht="38.25" outlineLevel="2" x14ac:dyDescent="0.25">
      <c r="A276" s="57" t="s">
        <v>1483</v>
      </c>
      <c r="B276" s="56" t="s">
        <v>1161</v>
      </c>
      <c r="C276" s="56" t="s">
        <v>1175</v>
      </c>
      <c r="D276" s="56" t="s">
        <v>1086</v>
      </c>
      <c r="E276" s="55">
        <v>7924496.9500000002</v>
      </c>
      <c r="F276" s="55">
        <v>7924496.9500000002</v>
      </c>
      <c r="G276" s="55">
        <v>7924496.9500000002</v>
      </c>
      <c r="H276" s="2"/>
    </row>
    <row r="277" spans="1:8" ht="63.75" outlineLevel="1" x14ac:dyDescent="0.25">
      <c r="A277" s="57" t="s">
        <v>1546</v>
      </c>
      <c r="B277" s="56" t="s">
        <v>1161</v>
      </c>
      <c r="C277" s="56" t="s">
        <v>1173</v>
      </c>
      <c r="D277" s="56" t="s">
        <v>616</v>
      </c>
      <c r="E277" s="55">
        <v>31853098.739999998</v>
      </c>
      <c r="F277" s="55">
        <v>31853098.739999998</v>
      </c>
      <c r="G277" s="55">
        <v>31853096.25</v>
      </c>
      <c r="H277" s="2"/>
    </row>
    <row r="278" spans="1:8" outlineLevel="2" x14ac:dyDescent="0.25">
      <c r="A278" s="57" t="s">
        <v>1338</v>
      </c>
      <c r="B278" s="56" t="s">
        <v>1161</v>
      </c>
      <c r="C278" s="56" t="s">
        <v>1173</v>
      </c>
      <c r="D278" s="56" t="s">
        <v>638</v>
      </c>
      <c r="E278" s="55">
        <v>31853098.739999998</v>
      </c>
      <c r="F278" s="55">
        <v>31853098.739999998</v>
      </c>
      <c r="G278" s="55">
        <v>31853096.25</v>
      </c>
      <c r="H278" s="2"/>
    </row>
    <row r="279" spans="1:8" ht="89.25" outlineLevel="1" x14ac:dyDescent="0.25">
      <c r="A279" s="57" t="s">
        <v>1545</v>
      </c>
      <c r="B279" s="56" t="s">
        <v>1161</v>
      </c>
      <c r="C279" s="56" t="s">
        <v>1171</v>
      </c>
      <c r="D279" s="56" t="s">
        <v>616</v>
      </c>
      <c r="E279" s="55">
        <v>10573886.890000001</v>
      </c>
      <c r="F279" s="55">
        <v>10573886.890000001</v>
      </c>
      <c r="G279" s="55">
        <v>10549210.6</v>
      </c>
      <c r="H279" s="2"/>
    </row>
    <row r="280" spans="1:8" ht="38.25" outlineLevel="2" x14ac:dyDescent="0.25">
      <c r="A280" s="57" t="s">
        <v>1386</v>
      </c>
      <c r="B280" s="56" t="s">
        <v>1161</v>
      </c>
      <c r="C280" s="56" t="s">
        <v>1171</v>
      </c>
      <c r="D280" s="56" t="s">
        <v>659</v>
      </c>
      <c r="E280" s="55">
        <v>10573886.890000001</v>
      </c>
      <c r="F280" s="55">
        <v>10573886.890000001</v>
      </c>
      <c r="G280" s="55">
        <v>10549210.6</v>
      </c>
      <c r="H280" s="2"/>
    </row>
    <row r="281" spans="1:8" ht="89.25" outlineLevel="1" x14ac:dyDescent="0.25">
      <c r="A281" s="57" t="s">
        <v>1544</v>
      </c>
      <c r="B281" s="56" t="s">
        <v>1161</v>
      </c>
      <c r="C281" s="56" t="s">
        <v>1169</v>
      </c>
      <c r="D281" s="56" t="s">
        <v>616</v>
      </c>
      <c r="E281" s="55">
        <v>17151668.550000001</v>
      </c>
      <c r="F281" s="55">
        <v>17151668.550000001</v>
      </c>
      <c r="G281" s="55">
        <v>17151667.199999999</v>
      </c>
      <c r="H281" s="2"/>
    </row>
    <row r="282" spans="1:8" outlineLevel="2" x14ac:dyDescent="0.25">
      <c r="A282" s="57" t="s">
        <v>1338</v>
      </c>
      <c r="B282" s="56" t="s">
        <v>1161</v>
      </c>
      <c r="C282" s="56" t="s">
        <v>1169</v>
      </c>
      <c r="D282" s="56" t="s">
        <v>638</v>
      </c>
      <c r="E282" s="55">
        <v>17151668.550000001</v>
      </c>
      <c r="F282" s="55">
        <v>17151668.550000001</v>
      </c>
      <c r="G282" s="55">
        <v>17151667.199999999</v>
      </c>
      <c r="H282" s="2"/>
    </row>
    <row r="283" spans="1:8" ht="89.25" outlineLevel="1" x14ac:dyDescent="0.25">
      <c r="A283" s="57" t="s">
        <v>1543</v>
      </c>
      <c r="B283" s="56" t="s">
        <v>1161</v>
      </c>
      <c r="C283" s="56" t="s">
        <v>1167</v>
      </c>
      <c r="D283" s="56" t="s">
        <v>616</v>
      </c>
      <c r="E283" s="55">
        <v>106806.95</v>
      </c>
      <c r="F283" s="55">
        <v>106806.95</v>
      </c>
      <c r="G283" s="55">
        <v>106557.68</v>
      </c>
      <c r="H283" s="2"/>
    </row>
    <row r="284" spans="1:8" ht="38.25" outlineLevel="2" x14ac:dyDescent="0.25">
      <c r="A284" s="57" t="s">
        <v>1386</v>
      </c>
      <c r="B284" s="56" t="s">
        <v>1161</v>
      </c>
      <c r="C284" s="56" t="s">
        <v>1167</v>
      </c>
      <c r="D284" s="56" t="s">
        <v>659</v>
      </c>
      <c r="E284" s="55">
        <v>106806.95</v>
      </c>
      <c r="F284" s="55">
        <v>106806.95</v>
      </c>
      <c r="G284" s="55">
        <v>106557.68</v>
      </c>
      <c r="H284" s="2"/>
    </row>
    <row r="285" spans="1:8" ht="25.5" outlineLevel="1" x14ac:dyDescent="0.25">
      <c r="A285" s="57" t="s">
        <v>1542</v>
      </c>
      <c r="B285" s="56" t="s">
        <v>1161</v>
      </c>
      <c r="C285" s="56" t="s">
        <v>1165</v>
      </c>
      <c r="D285" s="56" t="s">
        <v>616</v>
      </c>
      <c r="E285" s="55">
        <v>1009970.1</v>
      </c>
      <c r="F285" s="55">
        <v>1009970.1</v>
      </c>
      <c r="G285" s="55">
        <v>1009970.09</v>
      </c>
      <c r="H285" s="2"/>
    </row>
    <row r="286" spans="1:8" outlineLevel="2" x14ac:dyDescent="0.25">
      <c r="A286" s="57" t="s">
        <v>1338</v>
      </c>
      <c r="B286" s="56" t="s">
        <v>1161</v>
      </c>
      <c r="C286" s="56" t="s">
        <v>1165</v>
      </c>
      <c r="D286" s="56" t="s">
        <v>638</v>
      </c>
      <c r="E286" s="55">
        <v>1009970.1</v>
      </c>
      <c r="F286" s="55">
        <v>1009970.1</v>
      </c>
      <c r="G286" s="55">
        <v>1009970.09</v>
      </c>
      <c r="H286" s="2"/>
    </row>
    <row r="287" spans="1:8" ht="25.5" outlineLevel="1" x14ac:dyDescent="0.25">
      <c r="A287" s="57" t="s">
        <v>1541</v>
      </c>
      <c r="B287" s="56" t="s">
        <v>1161</v>
      </c>
      <c r="C287" s="56" t="s">
        <v>1163</v>
      </c>
      <c r="D287" s="56" t="s">
        <v>616</v>
      </c>
      <c r="E287" s="55">
        <v>52658335.890000001</v>
      </c>
      <c r="F287" s="55">
        <v>52658335.890000001</v>
      </c>
      <c r="G287" s="55">
        <v>50016576.530000001</v>
      </c>
      <c r="H287" s="2"/>
    </row>
    <row r="288" spans="1:8" outlineLevel="2" x14ac:dyDescent="0.25">
      <c r="A288" s="57" t="s">
        <v>1338</v>
      </c>
      <c r="B288" s="56" t="s">
        <v>1161</v>
      </c>
      <c r="C288" s="56" t="s">
        <v>1163</v>
      </c>
      <c r="D288" s="56" t="s">
        <v>638</v>
      </c>
      <c r="E288" s="55">
        <v>52658335.890000001</v>
      </c>
      <c r="F288" s="55">
        <v>52658335.890000001</v>
      </c>
      <c r="G288" s="55">
        <v>50016576.530000001</v>
      </c>
      <c r="H288" s="2"/>
    </row>
    <row r="289" spans="1:8" ht="51" outlineLevel="1" x14ac:dyDescent="0.25">
      <c r="A289" s="57" t="s">
        <v>1540</v>
      </c>
      <c r="B289" s="56" t="s">
        <v>1161</v>
      </c>
      <c r="C289" s="56" t="s">
        <v>1160</v>
      </c>
      <c r="D289" s="56" t="s">
        <v>616</v>
      </c>
      <c r="E289" s="55">
        <v>1270000</v>
      </c>
      <c r="F289" s="55">
        <v>1270000</v>
      </c>
      <c r="G289" s="55">
        <v>1270000</v>
      </c>
      <c r="H289" s="2"/>
    </row>
    <row r="290" spans="1:8" outlineLevel="2" x14ac:dyDescent="0.25">
      <c r="A290" s="57" t="s">
        <v>1338</v>
      </c>
      <c r="B290" s="56" t="s">
        <v>1161</v>
      </c>
      <c r="C290" s="56" t="s">
        <v>1160</v>
      </c>
      <c r="D290" s="56" t="s">
        <v>638</v>
      </c>
      <c r="E290" s="55">
        <v>1270000</v>
      </c>
      <c r="F290" s="55">
        <v>1270000</v>
      </c>
      <c r="G290" s="55">
        <v>1270000</v>
      </c>
      <c r="H290" s="2"/>
    </row>
    <row r="291" spans="1:8" x14ac:dyDescent="0.25">
      <c r="A291" s="57" t="s">
        <v>1539</v>
      </c>
      <c r="B291" s="56" t="s">
        <v>1289</v>
      </c>
      <c r="C291" s="56" t="s">
        <v>630</v>
      </c>
      <c r="D291" s="56" t="s">
        <v>616</v>
      </c>
      <c r="E291" s="55">
        <v>24555.8</v>
      </c>
      <c r="F291" s="55">
        <v>24555.8</v>
      </c>
      <c r="G291" s="55">
        <v>16530</v>
      </c>
      <c r="H291" s="2"/>
    </row>
    <row r="292" spans="1:8" ht="51" outlineLevel="1" x14ac:dyDescent="0.25">
      <c r="A292" s="57" t="s">
        <v>1538</v>
      </c>
      <c r="B292" s="56" t="s">
        <v>1289</v>
      </c>
      <c r="C292" s="56" t="s">
        <v>1291</v>
      </c>
      <c r="D292" s="56" t="s">
        <v>616</v>
      </c>
      <c r="E292" s="55">
        <v>15961.27</v>
      </c>
      <c r="F292" s="55">
        <v>15961.27</v>
      </c>
      <c r="G292" s="55">
        <v>10744.5</v>
      </c>
      <c r="H292" s="2"/>
    </row>
    <row r="293" spans="1:8" outlineLevel="2" x14ac:dyDescent="0.25">
      <c r="A293" s="57" t="s">
        <v>1338</v>
      </c>
      <c r="B293" s="56" t="s">
        <v>1289</v>
      </c>
      <c r="C293" s="56" t="s">
        <v>1291</v>
      </c>
      <c r="D293" s="56" t="s">
        <v>638</v>
      </c>
      <c r="E293" s="55">
        <v>15961.27</v>
      </c>
      <c r="F293" s="55">
        <v>15961.27</v>
      </c>
      <c r="G293" s="55">
        <v>10744.5</v>
      </c>
      <c r="H293" s="2"/>
    </row>
    <row r="294" spans="1:8" ht="63.75" outlineLevel="1" x14ac:dyDescent="0.25">
      <c r="A294" s="57" t="s">
        <v>1537</v>
      </c>
      <c r="B294" s="56" t="s">
        <v>1289</v>
      </c>
      <c r="C294" s="56" t="s">
        <v>1288</v>
      </c>
      <c r="D294" s="56" t="s">
        <v>616</v>
      </c>
      <c r="E294" s="55">
        <v>8594.5300000000007</v>
      </c>
      <c r="F294" s="55">
        <v>8594.5300000000007</v>
      </c>
      <c r="G294" s="55">
        <v>5785.5</v>
      </c>
      <c r="H294" s="2"/>
    </row>
    <row r="295" spans="1:8" outlineLevel="2" x14ac:dyDescent="0.25">
      <c r="A295" s="57" t="s">
        <v>1338</v>
      </c>
      <c r="B295" s="56" t="s">
        <v>1289</v>
      </c>
      <c r="C295" s="56" t="s">
        <v>1288</v>
      </c>
      <c r="D295" s="56" t="s">
        <v>638</v>
      </c>
      <c r="E295" s="55">
        <v>8594.5300000000007</v>
      </c>
      <c r="F295" s="55">
        <v>8594.5300000000007</v>
      </c>
      <c r="G295" s="55">
        <v>5785.5</v>
      </c>
      <c r="H295" s="2"/>
    </row>
    <row r="296" spans="1:8" ht="25.5" x14ac:dyDescent="0.25">
      <c r="A296" s="57" t="s">
        <v>1536</v>
      </c>
      <c r="B296" s="56" t="s">
        <v>686</v>
      </c>
      <c r="C296" s="56" t="s">
        <v>630</v>
      </c>
      <c r="D296" s="56" t="s">
        <v>616</v>
      </c>
      <c r="E296" s="55">
        <v>42796381.640000001</v>
      </c>
      <c r="F296" s="55">
        <v>42796381.640000001</v>
      </c>
      <c r="G296" s="55">
        <v>42754381.399999999</v>
      </c>
      <c r="H296" s="2"/>
    </row>
    <row r="297" spans="1:8" ht="76.5" outlineLevel="1" x14ac:dyDescent="0.25">
      <c r="A297" s="57" t="s">
        <v>1535</v>
      </c>
      <c r="B297" s="56" t="s">
        <v>686</v>
      </c>
      <c r="C297" s="56" t="s">
        <v>1158</v>
      </c>
      <c r="D297" s="56" t="s">
        <v>616</v>
      </c>
      <c r="E297" s="55">
        <v>225000</v>
      </c>
      <c r="F297" s="55">
        <v>225000</v>
      </c>
      <c r="G297" s="55">
        <v>225000</v>
      </c>
      <c r="H297" s="2"/>
    </row>
    <row r="298" spans="1:8" outlineLevel="2" x14ac:dyDescent="0.25">
      <c r="A298" s="57" t="s">
        <v>1338</v>
      </c>
      <c r="B298" s="56" t="s">
        <v>686</v>
      </c>
      <c r="C298" s="56" t="s">
        <v>1158</v>
      </c>
      <c r="D298" s="56" t="s">
        <v>638</v>
      </c>
      <c r="E298" s="55">
        <v>225000</v>
      </c>
      <c r="F298" s="55">
        <v>225000</v>
      </c>
      <c r="G298" s="55">
        <v>225000</v>
      </c>
      <c r="H298" s="2"/>
    </row>
    <row r="299" spans="1:8" ht="38.25" outlineLevel="1" x14ac:dyDescent="0.25">
      <c r="A299" s="57" t="s">
        <v>1534</v>
      </c>
      <c r="B299" s="56" t="s">
        <v>686</v>
      </c>
      <c r="C299" s="56" t="s">
        <v>1156</v>
      </c>
      <c r="D299" s="56" t="s">
        <v>616</v>
      </c>
      <c r="E299" s="55">
        <v>85873.67</v>
      </c>
      <c r="F299" s="55">
        <v>85873.67</v>
      </c>
      <c r="G299" s="55">
        <v>85873.67</v>
      </c>
      <c r="H299" s="2"/>
    </row>
    <row r="300" spans="1:8" outlineLevel="2" x14ac:dyDescent="0.25">
      <c r="A300" s="57" t="s">
        <v>1338</v>
      </c>
      <c r="B300" s="56" t="s">
        <v>686</v>
      </c>
      <c r="C300" s="56" t="s">
        <v>1156</v>
      </c>
      <c r="D300" s="56" t="s">
        <v>638</v>
      </c>
      <c r="E300" s="55">
        <v>85873.67</v>
      </c>
      <c r="F300" s="55">
        <v>85873.67</v>
      </c>
      <c r="G300" s="55">
        <v>85873.67</v>
      </c>
      <c r="H300" s="2"/>
    </row>
    <row r="301" spans="1:8" ht="51" outlineLevel="1" x14ac:dyDescent="0.25">
      <c r="A301" s="57" t="s">
        <v>1533</v>
      </c>
      <c r="B301" s="56" t="s">
        <v>686</v>
      </c>
      <c r="C301" s="56" t="s">
        <v>1154</v>
      </c>
      <c r="D301" s="56" t="s">
        <v>616</v>
      </c>
      <c r="E301" s="55">
        <v>11215910.18</v>
      </c>
      <c r="F301" s="55">
        <v>11215910.18</v>
      </c>
      <c r="G301" s="55">
        <v>11215910.18</v>
      </c>
      <c r="H301" s="2"/>
    </row>
    <row r="302" spans="1:8" ht="25.5" outlineLevel="2" x14ac:dyDescent="0.25">
      <c r="A302" s="57" t="s">
        <v>1351</v>
      </c>
      <c r="B302" s="56" t="s">
        <v>686</v>
      </c>
      <c r="C302" s="56" t="s">
        <v>1154</v>
      </c>
      <c r="D302" s="56" t="s">
        <v>818</v>
      </c>
      <c r="E302" s="55">
        <v>11215910.18</v>
      </c>
      <c r="F302" s="55">
        <v>11215910.18</v>
      </c>
      <c r="G302" s="55">
        <v>11215910.18</v>
      </c>
      <c r="H302" s="2"/>
    </row>
    <row r="303" spans="1:8" ht="63.75" outlineLevel="1" x14ac:dyDescent="0.25">
      <c r="A303" s="57" t="s">
        <v>1329</v>
      </c>
      <c r="B303" s="56" t="s">
        <v>686</v>
      </c>
      <c r="C303" s="56" t="s">
        <v>1153</v>
      </c>
      <c r="D303" s="56" t="s">
        <v>616</v>
      </c>
      <c r="E303" s="55">
        <v>206000</v>
      </c>
      <c r="F303" s="55">
        <v>206000</v>
      </c>
      <c r="G303" s="55">
        <v>176202.93</v>
      </c>
      <c r="H303" s="2"/>
    </row>
    <row r="304" spans="1:8" ht="25.5" outlineLevel="2" x14ac:dyDescent="0.25">
      <c r="A304" s="57" t="s">
        <v>1473</v>
      </c>
      <c r="B304" s="56" t="s">
        <v>686</v>
      </c>
      <c r="C304" s="56" t="s">
        <v>1153</v>
      </c>
      <c r="D304" s="56" t="s">
        <v>960</v>
      </c>
      <c r="E304" s="55">
        <v>206000</v>
      </c>
      <c r="F304" s="55">
        <v>206000</v>
      </c>
      <c r="G304" s="55">
        <v>176202.93</v>
      </c>
      <c r="H304" s="2"/>
    </row>
    <row r="305" spans="1:8" ht="38.25" outlineLevel="1" x14ac:dyDescent="0.25">
      <c r="A305" s="57" t="s">
        <v>1532</v>
      </c>
      <c r="B305" s="56" t="s">
        <v>686</v>
      </c>
      <c r="C305" s="56" t="s">
        <v>1151</v>
      </c>
      <c r="D305" s="56" t="s">
        <v>616</v>
      </c>
      <c r="E305" s="55">
        <v>5837156.8099999996</v>
      </c>
      <c r="F305" s="55">
        <v>5837156.8099999996</v>
      </c>
      <c r="G305" s="55">
        <v>5825144.7300000004</v>
      </c>
      <c r="H305" s="2"/>
    </row>
    <row r="306" spans="1:8" outlineLevel="2" x14ac:dyDescent="0.25">
      <c r="A306" s="57" t="s">
        <v>1373</v>
      </c>
      <c r="B306" s="56" t="s">
        <v>686</v>
      </c>
      <c r="C306" s="56" t="s">
        <v>1151</v>
      </c>
      <c r="D306" s="56" t="s">
        <v>955</v>
      </c>
      <c r="E306" s="55">
        <v>4221446.82</v>
      </c>
      <c r="F306" s="55">
        <v>4221446.82</v>
      </c>
      <c r="G306" s="55">
        <v>4221446.82</v>
      </c>
      <c r="H306" s="2"/>
    </row>
    <row r="307" spans="1:8" ht="25.5" outlineLevel="2" x14ac:dyDescent="0.25">
      <c r="A307" s="57" t="s">
        <v>1473</v>
      </c>
      <c r="B307" s="56" t="s">
        <v>686</v>
      </c>
      <c r="C307" s="56" t="s">
        <v>1151</v>
      </c>
      <c r="D307" s="56" t="s">
        <v>960</v>
      </c>
      <c r="E307" s="55">
        <v>7895.03</v>
      </c>
      <c r="F307" s="55">
        <v>7895.03</v>
      </c>
      <c r="G307" s="55">
        <v>7696.4</v>
      </c>
      <c r="H307" s="2"/>
    </row>
    <row r="308" spans="1:8" ht="51" outlineLevel="2" x14ac:dyDescent="0.25">
      <c r="A308" s="57" t="s">
        <v>1372</v>
      </c>
      <c r="B308" s="56" t="s">
        <v>686</v>
      </c>
      <c r="C308" s="56" t="s">
        <v>1151</v>
      </c>
      <c r="D308" s="56" t="s">
        <v>953</v>
      </c>
      <c r="E308" s="55">
        <v>1274876.94</v>
      </c>
      <c r="F308" s="55">
        <v>1274876.94</v>
      </c>
      <c r="G308" s="55">
        <v>1274876.94</v>
      </c>
      <c r="H308" s="2"/>
    </row>
    <row r="309" spans="1:8" outlineLevel="2" x14ac:dyDescent="0.25">
      <c r="A309" s="57" t="s">
        <v>1338</v>
      </c>
      <c r="B309" s="56" t="s">
        <v>686</v>
      </c>
      <c r="C309" s="56" t="s">
        <v>1151</v>
      </c>
      <c r="D309" s="56" t="s">
        <v>638</v>
      </c>
      <c r="E309" s="55">
        <v>199431.9</v>
      </c>
      <c r="F309" s="55">
        <v>199431.9</v>
      </c>
      <c r="G309" s="55">
        <v>189007.05</v>
      </c>
      <c r="H309" s="2"/>
    </row>
    <row r="310" spans="1:8" outlineLevel="2" x14ac:dyDescent="0.25">
      <c r="A310" s="57" t="s">
        <v>1472</v>
      </c>
      <c r="B310" s="56" t="s">
        <v>686</v>
      </c>
      <c r="C310" s="56" t="s">
        <v>1151</v>
      </c>
      <c r="D310" s="56" t="s">
        <v>680</v>
      </c>
      <c r="E310" s="55">
        <v>133007.12</v>
      </c>
      <c r="F310" s="55">
        <v>133007.12</v>
      </c>
      <c r="G310" s="55">
        <v>131618.51999999999</v>
      </c>
      <c r="H310" s="2"/>
    </row>
    <row r="311" spans="1:8" ht="25.5" outlineLevel="2" x14ac:dyDescent="0.25">
      <c r="A311" s="57" t="s">
        <v>1470</v>
      </c>
      <c r="B311" s="56" t="s">
        <v>686</v>
      </c>
      <c r="C311" s="56" t="s">
        <v>1151</v>
      </c>
      <c r="D311" s="56" t="s">
        <v>1069</v>
      </c>
      <c r="E311" s="55">
        <v>499</v>
      </c>
      <c r="F311" s="55">
        <v>499</v>
      </c>
      <c r="G311" s="55">
        <v>499</v>
      </c>
      <c r="H311" s="2"/>
    </row>
    <row r="312" spans="1:8" ht="89.25" outlineLevel="1" x14ac:dyDescent="0.25">
      <c r="A312" s="57" t="s">
        <v>1531</v>
      </c>
      <c r="B312" s="56" t="s">
        <v>686</v>
      </c>
      <c r="C312" s="56" t="s">
        <v>1149</v>
      </c>
      <c r="D312" s="56" t="s">
        <v>616</v>
      </c>
      <c r="E312" s="55">
        <v>6029</v>
      </c>
      <c r="F312" s="55">
        <v>6029</v>
      </c>
      <c r="G312" s="55">
        <v>5837.91</v>
      </c>
      <c r="H312" s="2"/>
    </row>
    <row r="313" spans="1:8" outlineLevel="2" x14ac:dyDescent="0.25">
      <c r="A313" s="57" t="s">
        <v>1373</v>
      </c>
      <c r="B313" s="56" t="s">
        <v>686</v>
      </c>
      <c r="C313" s="56" t="s">
        <v>1149</v>
      </c>
      <c r="D313" s="56" t="s">
        <v>955</v>
      </c>
      <c r="E313" s="55">
        <v>4630.57</v>
      </c>
      <c r="F313" s="55">
        <v>4630.57</v>
      </c>
      <c r="G313" s="55">
        <v>4572.57</v>
      </c>
      <c r="H313" s="2"/>
    </row>
    <row r="314" spans="1:8" ht="51" outlineLevel="2" x14ac:dyDescent="0.25">
      <c r="A314" s="57" t="s">
        <v>1372</v>
      </c>
      <c r="B314" s="56" t="s">
        <v>686</v>
      </c>
      <c r="C314" s="56" t="s">
        <v>1149</v>
      </c>
      <c r="D314" s="56" t="s">
        <v>953</v>
      </c>
      <c r="E314" s="55">
        <v>1398.43</v>
      </c>
      <c r="F314" s="55">
        <v>1398.43</v>
      </c>
      <c r="G314" s="55">
        <v>1265.3399999999999</v>
      </c>
      <c r="H314" s="2"/>
    </row>
    <row r="315" spans="1:8" ht="38.25" outlineLevel="1" x14ac:dyDescent="0.25">
      <c r="A315" s="57" t="s">
        <v>1530</v>
      </c>
      <c r="B315" s="56" t="s">
        <v>686</v>
      </c>
      <c r="C315" s="56" t="s">
        <v>685</v>
      </c>
      <c r="D315" s="56" t="s">
        <v>616</v>
      </c>
      <c r="E315" s="55">
        <v>25220411.98</v>
      </c>
      <c r="F315" s="55">
        <v>25220411.98</v>
      </c>
      <c r="G315" s="55">
        <v>25220411.98</v>
      </c>
      <c r="H315" s="2"/>
    </row>
    <row r="316" spans="1:8" outlineLevel="2" x14ac:dyDescent="0.25">
      <c r="A316" s="57" t="s">
        <v>1338</v>
      </c>
      <c r="B316" s="56" t="s">
        <v>686</v>
      </c>
      <c r="C316" s="56" t="s">
        <v>685</v>
      </c>
      <c r="D316" s="56" t="s">
        <v>638</v>
      </c>
      <c r="E316" s="55">
        <v>9361.98</v>
      </c>
      <c r="F316" s="55">
        <v>9361.98</v>
      </c>
      <c r="G316" s="55">
        <v>9361.98</v>
      </c>
      <c r="H316" s="2"/>
    </row>
    <row r="317" spans="1:8" outlineLevel="2" x14ac:dyDescent="0.25">
      <c r="A317" s="57" t="s">
        <v>1317</v>
      </c>
      <c r="B317" s="56" t="s">
        <v>686</v>
      </c>
      <c r="C317" s="56" t="s">
        <v>685</v>
      </c>
      <c r="D317" s="56" t="s">
        <v>684</v>
      </c>
      <c r="E317" s="55">
        <v>25211050</v>
      </c>
      <c r="F317" s="55">
        <v>25211050</v>
      </c>
      <c r="G317" s="55">
        <v>25211050</v>
      </c>
      <c r="H317" s="2"/>
    </row>
    <row r="318" spans="1:8" x14ac:dyDescent="0.25">
      <c r="A318" s="57" t="s">
        <v>1529</v>
      </c>
      <c r="B318" s="56" t="s">
        <v>665</v>
      </c>
      <c r="C318" s="56" t="s">
        <v>630</v>
      </c>
      <c r="D318" s="56" t="s">
        <v>616</v>
      </c>
      <c r="E318" s="55">
        <v>58464400.759999998</v>
      </c>
      <c r="F318" s="55">
        <v>58464400.759999998</v>
      </c>
      <c r="G318" s="55">
        <v>56465396.969999999</v>
      </c>
      <c r="H318" s="2"/>
    </row>
    <row r="319" spans="1:8" ht="25.5" outlineLevel="1" x14ac:dyDescent="0.25">
      <c r="A319" s="57" t="s">
        <v>1528</v>
      </c>
      <c r="B319" s="56" t="s">
        <v>665</v>
      </c>
      <c r="C319" s="56" t="s">
        <v>678</v>
      </c>
      <c r="D319" s="56" t="s">
        <v>616</v>
      </c>
      <c r="E319" s="55">
        <v>26174379.23</v>
      </c>
      <c r="F319" s="55">
        <v>26174379.23</v>
      </c>
      <c r="G319" s="55">
        <v>24638582.09</v>
      </c>
      <c r="H319" s="2"/>
    </row>
    <row r="320" spans="1:8" outlineLevel="2" x14ac:dyDescent="0.25">
      <c r="A320" s="57" t="s">
        <v>1338</v>
      </c>
      <c r="B320" s="56" t="s">
        <v>665</v>
      </c>
      <c r="C320" s="56" t="s">
        <v>678</v>
      </c>
      <c r="D320" s="56" t="s">
        <v>638</v>
      </c>
      <c r="E320" s="55">
        <v>6829350.6500000004</v>
      </c>
      <c r="F320" s="55">
        <v>6829350.6500000004</v>
      </c>
      <c r="G320" s="55">
        <v>6826319.9699999997</v>
      </c>
      <c r="H320" s="2"/>
    </row>
    <row r="321" spans="1:8" outlineLevel="2" x14ac:dyDescent="0.25">
      <c r="A321" s="57" t="s">
        <v>1472</v>
      </c>
      <c r="B321" s="56" t="s">
        <v>665</v>
      </c>
      <c r="C321" s="56" t="s">
        <v>678</v>
      </c>
      <c r="D321" s="56" t="s">
        <v>680</v>
      </c>
      <c r="E321" s="55">
        <v>18708262.91</v>
      </c>
      <c r="F321" s="55">
        <v>18708262.91</v>
      </c>
      <c r="G321" s="55">
        <v>17175496.449999999</v>
      </c>
      <c r="H321" s="2"/>
    </row>
    <row r="322" spans="1:8" ht="38.25" outlineLevel="2" x14ac:dyDescent="0.25">
      <c r="A322" s="57" t="s">
        <v>1471</v>
      </c>
      <c r="B322" s="56" t="s">
        <v>665</v>
      </c>
      <c r="C322" s="56" t="s">
        <v>678</v>
      </c>
      <c r="D322" s="56" t="s">
        <v>677</v>
      </c>
      <c r="E322" s="55">
        <v>636765.67000000004</v>
      </c>
      <c r="F322" s="55">
        <v>636765.67000000004</v>
      </c>
      <c r="G322" s="55">
        <v>636765.67000000004</v>
      </c>
      <c r="H322" s="2"/>
    </row>
    <row r="323" spans="1:8" ht="51" outlineLevel="1" x14ac:dyDescent="0.25">
      <c r="A323" s="57" t="s">
        <v>1527</v>
      </c>
      <c r="B323" s="56" t="s">
        <v>665</v>
      </c>
      <c r="C323" s="56" t="s">
        <v>675</v>
      </c>
      <c r="D323" s="56" t="s">
        <v>616</v>
      </c>
      <c r="E323" s="55">
        <v>11273677.66</v>
      </c>
      <c r="F323" s="55">
        <v>11273677.66</v>
      </c>
      <c r="G323" s="55">
        <v>11270634.85</v>
      </c>
      <c r="H323" s="2"/>
    </row>
    <row r="324" spans="1:8" outlineLevel="2" x14ac:dyDescent="0.25">
      <c r="A324" s="57" t="s">
        <v>1338</v>
      </c>
      <c r="B324" s="56" t="s">
        <v>665</v>
      </c>
      <c r="C324" s="56" t="s">
        <v>675</v>
      </c>
      <c r="D324" s="56" t="s">
        <v>638</v>
      </c>
      <c r="E324" s="55">
        <v>11273677.66</v>
      </c>
      <c r="F324" s="55">
        <v>11273677.66</v>
      </c>
      <c r="G324" s="55">
        <v>11270634.85</v>
      </c>
      <c r="H324" s="2"/>
    </row>
    <row r="325" spans="1:8" ht="38.25" outlineLevel="1" x14ac:dyDescent="0.25">
      <c r="A325" s="57" t="s">
        <v>1526</v>
      </c>
      <c r="B325" s="56" t="s">
        <v>665</v>
      </c>
      <c r="C325" s="56" t="s">
        <v>673</v>
      </c>
      <c r="D325" s="56" t="s">
        <v>616</v>
      </c>
      <c r="E325" s="55">
        <v>11469950.49</v>
      </c>
      <c r="F325" s="55">
        <v>11469950.49</v>
      </c>
      <c r="G325" s="55">
        <v>11304177.93</v>
      </c>
      <c r="H325" s="2"/>
    </row>
    <row r="326" spans="1:8" outlineLevel="2" x14ac:dyDescent="0.25">
      <c r="A326" s="57" t="s">
        <v>1338</v>
      </c>
      <c r="B326" s="56" t="s">
        <v>665</v>
      </c>
      <c r="C326" s="56" t="s">
        <v>673</v>
      </c>
      <c r="D326" s="56" t="s">
        <v>638</v>
      </c>
      <c r="E326" s="55">
        <v>11469950.49</v>
      </c>
      <c r="F326" s="55">
        <v>11469950.49</v>
      </c>
      <c r="G326" s="55">
        <v>11304177.93</v>
      </c>
      <c r="H326" s="2"/>
    </row>
    <row r="327" spans="1:8" ht="25.5" outlineLevel="1" x14ac:dyDescent="0.25">
      <c r="A327" s="57" t="s">
        <v>1525</v>
      </c>
      <c r="B327" s="56" t="s">
        <v>665</v>
      </c>
      <c r="C327" s="56" t="s">
        <v>671</v>
      </c>
      <c r="D327" s="56" t="s">
        <v>616</v>
      </c>
      <c r="E327" s="55">
        <v>9328444.4800000004</v>
      </c>
      <c r="F327" s="55">
        <v>9328444.4800000004</v>
      </c>
      <c r="G327" s="55">
        <v>9180002.0999999996</v>
      </c>
      <c r="H327" s="2"/>
    </row>
    <row r="328" spans="1:8" outlineLevel="2" x14ac:dyDescent="0.25">
      <c r="A328" s="57" t="s">
        <v>1338</v>
      </c>
      <c r="B328" s="56" t="s">
        <v>665</v>
      </c>
      <c r="C328" s="56" t="s">
        <v>671</v>
      </c>
      <c r="D328" s="56" t="s">
        <v>638</v>
      </c>
      <c r="E328" s="55">
        <v>9328444.4800000004</v>
      </c>
      <c r="F328" s="55">
        <v>9328444.4800000004</v>
      </c>
      <c r="G328" s="55">
        <v>9180002.0999999996</v>
      </c>
      <c r="H328" s="2"/>
    </row>
    <row r="329" spans="1:8" ht="38.25" outlineLevel="1" x14ac:dyDescent="0.25">
      <c r="A329" s="57" t="s">
        <v>1524</v>
      </c>
      <c r="B329" s="56" t="s">
        <v>665</v>
      </c>
      <c r="C329" s="56" t="s">
        <v>669</v>
      </c>
      <c r="D329" s="56" t="s">
        <v>616</v>
      </c>
      <c r="E329" s="55">
        <v>60000</v>
      </c>
      <c r="F329" s="55">
        <v>60000</v>
      </c>
      <c r="G329" s="55">
        <v>60000</v>
      </c>
      <c r="H329" s="2"/>
    </row>
    <row r="330" spans="1:8" outlineLevel="2" x14ac:dyDescent="0.25">
      <c r="A330" s="57" t="s">
        <v>1338</v>
      </c>
      <c r="B330" s="56" t="s">
        <v>665</v>
      </c>
      <c r="C330" s="56" t="s">
        <v>669</v>
      </c>
      <c r="D330" s="56" t="s">
        <v>638</v>
      </c>
      <c r="E330" s="55">
        <v>60000</v>
      </c>
      <c r="F330" s="55">
        <v>60000</v>
      </c>
      <c r="G330" s="55">
        <v>60000</v>
      </c>
      <c r="H330" s="2"/>
    </row>
    <row r="331" spans="1:8" ht="25.5" outlineLevel="1" x14ac:dyDescent="0.25">
      <c r="A331" s="57" t="s">
        <v>1523</v>
      </c>
      <c r="B331" s="56" t="s">
        <v>665</v>
      </c>
      <c r="C331" s="56" t="s">
        <v>667</v>
      </c>
      <c r="D331" s="56" t="s">
        <v>616</v>
      </c>
      <c r="E331" s="55">
        <v>12000</v>
      </c>
      <c r="F331" s="55">
        <v>12000</v>
      </c>
      <c r="G331" s="55">
        <v>12000</v>
      </c>
      <c r="H331" s="2"/>
    </row>
    <row r="332" spans="1:8" outlineLevel="2" x14ac:dyDescent="0.25">
      <c r="A332" s="57" t="s">
        <v>1338</v>
      </c>
      <c r="B332" s="56" t="s">
        <v>665</v>
      </c>
      <c r="C332" s="56" t="s">
        <v>667</v>
      </c>
      <c r="D332" s="56" t="s">
        <v>638</v>
      </c>
      <c r="E332" s="55">
        <v>12000</v>
      </c>
      <c r="F332" s="55">
        <v>12000</v>
      </c>
      <c r="G332" s="55">
        <v>12000</v>
      </c>
      <c r="H332" s="2"/>
    </row>
    <row r="333" spans="1:8" ht="76.5" outlineLevel="1" x14ac:dyDescent="0.25">
      <c r="A333" s="57" t="s">
        <v>1522</v>
      </c>
      <c r="B333" s="56" t="s">
        <v>665</v>
      </c>
      <c r="C333" s="56" t="s">
        <v>664</v>
      </c>
      <c r="D333" s="56" t="s">
        <v>616</v>
      </c>
      <c r="E333" s="55">
        <v>145948.9</v>
      </c>
      <c r="F333" s="55">
        <v>145948.9</v>
      </c>
      <c r="G333" s="55">
        <v>0</v>
      </c>
      <c r="H333" s="2"/>
    </row>
    <row r="334" spans="1:8" outlineLevel="2" x14ac:dyDescent="0.25">
      <c r="A334" s="57" t="s">
        <v>1338</v>
      </c>
      <c r="B334" s="56" t="s">
        <v>665</v>
      </c>
      <c r="C334" s="56" t="s">
        <v>664</v>
      </c>
      <c r="D334" s="56" t="s">
        <v>638</v>
      </c>
      <c r="E334" s="55">
        <v>145948.9</v>
      </c>
      <c r="F334" s="55">
        <v>145948.9</v>
      </c>
      <c r="G334" s="55">
        <v>0</v>
      </c>
      <c r="H334" s="2"/>
    </row>
    <row r="335" spans="1:8" x14ac:dyDescent="0.25">
      <c r="A335" s="57" t="s">
        <v>1521</v>
      </c>
      <c r="B335" s="56" t="s">
        <v>1144</v>
      </c>
      <c r="C335" s="56" t="s">
        <v>630</v>
      </c>
      <c r="D335" s="56" t="s">
        <v>616</v>
      </c>
      <c r="E335" s="55">
        <v>7042400</v>
      </c>
      <c r="F335" s="55">
        <v>7042400</v>
      </c>
      <c r="G335" s="55">
        <v>7042400</v>
      </c>
      <c r="H335" s="2"/>
    </row>
    <row r="336" spans="1:8" ht="38.25" outlineLevel="1" x14ac:dyDescent="0.25">
      <c r="A336" s="57" t="s">
        <v>1520</v>
      </c>
      <c r="B336" s="56" t="s">
        <v>1144</v>
      </c>
      <c r="C336" s="56" t="s">
        <v>1146</v>
      </c>
      <c r="D336" s="56" t="s">
        <v>616</v>
      </c>
      <c r="E336" s="55">
        <v>6971976</v>
      </c>
      <c r="F336" s="55">
        <v>6971976</v>
      </c>
      <c r="G336" s="55">
        <v>6971976</v>
      </c>
      <c r="H336" s="2"/>
    </row>
    <row r="337" spans="1:8" outlineLevel="2" x14ac:dyDescent="0.25">
      <c r="A337" s="57" t="s">
        <v>1338</v>
      </c>
      <c r="B337" s="56" t="s">
        <v>1144</v>
      </c>
      <c r="C337" s="56" t="s">
        <v>1146</v>
      </c>
      <c r="D337" s="56" t="s">
        <v>638</v>
      </c>
      <c r="E337" s="55">
        <v>6971976</v>
      </c>
      <c r="F337" s="55">
        <v>6971976</v>
      </c>
      <c r="G337" s="55">
        <v>6971976</v>
      </c>
      <c r="H337" s="2"/>
    </row>
    <row r="338" spans="1:8" ht="63.75" outlineLevel="1" x14ac:dyDescent="0.25">
      <c r="A338" s="57" t="s">
        <v>1519</v>
      </c>
      <c r="B338" s="56" t="s">
        <v>1144</v>
      </c>
      <c r="C338" s="56" t="s">
        <v>1143</v>
      </c>
      <c r="D338" s="56" t="s">
        <v>616</v>
      </c>
      <c r="E338" s="55">
        <v>70424</v>
      </c>
      <c r="F338" s="55">
        <v>70424</v>
      </c>
      <c r="G338" s="55">
        <v>70424</v>
      </c>
      <c r="H338" s="2"/>
    </row>
    <row r="339" spans="1:8" outlineLevel="2" x14ac:dyDescent="0.25">
      <c r="A339" s="57" t="s">
        <v>1338</v>
      </c>
      <c r="B339" s="56" t="s">
        <v>1144</v>
      </c>
      <c r="C339" s="56" t="s">
        <v>1143</v>
      </c>
      <c r="D339" s="56" t="s">
        <v>638</v>
      </c>
      <c r="E339" s="55">
        <v>70424</v>
      </c>
      <c r="F339" s="55">
        <v>70424</v>
      </c>
      <c r="G339" s="55">
        <v>70424</v>
      </c>
      <c r="H339" s="2"/>
    </row>
    <row r="340" spans="1:8" x14ac:dyDescent="0.25">
      <c r="A340" s="57" t="s">
        <v>1518</v>
      </c>
      <c r="B340" s="56" t="s">
        <v>647</v>
      </c>
      <c r="C340" s="56" t="s">
        <v>630</v>
      </c>
      <c r="D340" s="56" t="s">
        <v>616</v>
      </c>
      <c r="E340" s="55">
        <v>223028012.81999999</v>
      </c>
      <c r="F340" s="55">
        <v>223028012.81999999</v>
      </c>
      <c r="G340" s="55">
        <v>217247101.06</v>
      </c>
      <c r="H340" s="2"/>
    </row>
    <row r="341" spans="1:8" ht="63.75" outlineLevel="1" x14ac:dyDescent="0.25">
      <c r="A341" s="57" t="s">
        <v>1517</v>
      </c>
      <c r="B341" s="56" t="s">
        <v>647</v>
      </c>
      <c r="C341" s="56" t="s">
        <v>1141</v>
      </c>
      <c r="D341" s="56" t="s">
        <v>616</v>
      </c>
      <c r="E341" s="55">
        <v>823753.5</v>
      </c>
      <c r="F341" s="55">
        <v>823753.5</v>
      </c>
      <c r="G341" s="55">
        <v>703000</v>
      </c>
      <c r="H341" s="2"/>
    </row>
    <row r="342" spans="1:8" ht="25.5" outlineLevel="2" x14ac:dyDescent="0.25">
      <c r="A342" s="57" t="s">
        <v>1351</v>
      </c>
      <c r="B342" s="56" t="s">
        <v>647</v>
      </c>
      <c r="C342" s="56" t="s">
        <v>1141</v>
      </c>
      <c r="D342" s="56" t="s">
        <v>818</v>
      </c>
      <c r="E342" s="55">
        <v>823753.5</v>
      </c>
      <c r="F342" s="55">
        <v>823753.5</v>
      </c>
      <c r="G342" s="55">
        <v>703000</v>
      </c>
      <c r="H342" s="2"/>
    </row>
    <row r="343" spans="1:8" ht="63.75" outlineLevel="1" x14ac:dyDescent="0.25">
      <c r="A343" s="57" t="s">
        <v>1516</v>
      </c>
      <c r="B343" s="56" t="s">
        <v>647</v>
      </c>
      <c r="C343" s="56" t="s">
        <v>1139</v>
      </c>
      <c r="D343" s="56" t="s">
        <v>616</v>
      </c>
      <c r="E343" s="55">
        <v>20900000</v>
      </c>
      <c r="F343" s="55">
        <v>20900000</v>
      </c>
      <c r="G343" s="55">
        <v>20900000</v>
      </c>
      <c r="H343" s="2"/>
    </row>
    <row r="344" spans="1:8" outlineLevel="2" x14ac:dyDescent="0.25">
      <c r="A344" s="57" t="s">
        <v>1338</v>
      </c>
      <c r="B344" s="56" t="s">
        <v>647</v>
      </c>
      <c r="C344" s="56" t="s">
        <v>1139</v>
      </c>
      <c r="D344" s="56" t="s">
        <v>638</v>
      </c>
      <c r="E344" s="55">
        <v>0</v>
      </c>
      <c r="F344" s="55">
        <v>0</v>
      </c>
      <c r="G344" s="55">
        <v>0</v>
      </c>
      <c r="H344" s="2"/>
    </row>
    <row r="345" spans="1:8" ht="25.5" outlineLevel="2" x14ac:dyDescent="0.25">
      <c r="A345" s="57" t="s">
        <v>1351</v>
      </c>
      <c r="B345" s="56" t="s">
        <v>647</v>
      </c>
      <c r="C345" s="56" t="s">
        <v>1139</v>
      </c>
      <c r="D345" s="56" t="s">
        <v>818</v>
      </c>
      <c r="E345" s="55">
        <v>20900000</v>
      </c>
      <c r="F345" s="55">
        <v>20900000</v>
      </c>
      <c r="G345" s="55">
        <v>20900000</v>
      </c>
      <c r="H345" s="2"/>
    </row>
    <row r="346" spans="1:8" ht="63.75" outlineLevel="1" x14ac:dyDescent="0.25">
      <c r="A346" s="57" t="s">
        <v>1515</v>
      </c>
      <c r="B346" s="56" t="s">
        <v>647</v>
      </c>
      <c r="C346" s="56" t="s">
        <v>1137</v>
      </c>
      <c r="D346" s="56" t="s">
        <v>616</v>
      </c>
      <c r="E346" s="55">
        <v>11989379.880000001</v>
      </c>
      <c r="F346" s="55">
        <v>11989379.880000001</v>
      </c>
      <c r="G346" s="55">
        <v>11989379.880000001</v>
      </c>
      <c r="H346" s="2"/>
    </row>
    <row r="347" spans="1:8" outlineLevel="2" x14ac:dyDescent="0.25">
      <c r="A347" s="57" t="s">
        <v>1338</v>
      </c>
      <c r="B347" s="56" t="s">
        <v>647</v>
      </c>
      <c r="C347" s="56" t="s">
        <v>1137</v>
      </c>
      <c r="D347" s="56" t="s">
        <v>638</v>
      </c>
      <c r="E347" s="55">
        <v>11989379.880000001</v>
      </c>
      <c r="F347" s="55">
        <v>11989379.880000001</v>
      </c>
      <c r="G347" s="55">
        <v>11989379.880000001</v>
      </c>
      <c r="H347" s="2"/>
    </row>
    <row r="348" spans="1:8" ht="76.5" outlineLevel="1" x14ac:dyDescent="0.25">
      <c r="A348" s="57" t="s">
        <v>1514</v>
      </c>
      <c r="B348" s="56" t="s">
        <v>647</v>
      </c>
      <c r="C348" s="56" t="s">
        <v>1135</v>
      </c>
      <c r="D348" s="56" t="s">
        <v>616</v>
      </c>
      <c r="E348" s="55">
        <v>6455819.9500000002</v>
      </c>
      <c r="F348" s="55">
        <v>6455819.9500000002</v>
      </c>
      <c r="G348" s="55">
        <v>6455819.9500000002</v>
      </c>
      <c r="H348" s="2"/>
    </row>
    <row r="349" spans="1:8" outlineLevel="2" x14ac:dyDescent="0.25">
      <c r="A349" s="57" t="s">
        <v>1338</v>
      </c>
      <c r="B349" s="56" t="s">
        <v>647</v>
      </c>
      <c r="C349" s="56" t="s">
        <v>1135</v>
      </c>
      <c r="D349" s="56" t="s">
        <v>638</v>
      </c>
      <c r="E349" s="55">
        <v>6455819.9500000002</v>
      </c>
      <c r="F349" s="55">
        <v>6455819.9500000002</v>
      </c>
      <c r="G349" s="55">
        <v>6455819.9500000002</v>
      </c>
      <c r="H349" s="2"/>
    </row>
    <row r="350" spans="1:8" outlineLevel="1" x14ac:dyDescent="0.25">
      <c r="A350" s="57" t="s">
        <v>1513</v>
      </c>
      <c r="B350" s="56" t="s">
        <v>647</v>
      </c>
      <c r="C350" s="56" t="s">
        <v>1133</v>
      </c>
      <c r="D350" s="56" t="s">
        <v>616</v>
      </c>
      <c r="E350" s="55">
        <v>2911502.64</v>
      </c>
      <c r="F350" s="55">
        <v>2911502.64</v>
      </c>
      <c r="G350" s="55">
        <v>2911502.64</v>
      </c>
      <c r="H350" s="2"/>
    </row>
    <row r="351" spans="1:8" outlineLevel="2" x14ac:dyDescent="0.25">
      <c r="A351" s="57" t="s">
        <v>1338</v>
      </c>
      <c r="B351" s="56" t="s">
        <v>647</v>
      </c>
      <c r="C351" s="56" t="s">
        <v>1133</v>
      </c>
      <c r="D351" s="56" t="s">
        <v>638</v>
      </c>
      <c r="E351" s="55">
        <v>2911502.64</v>
      </c>
      <c r="F351" s="55">
        <v>2911502.64</v>
      </c>
      <c r="G351" s="55">
        <v>2911502.64</v>
      </c>
      <c r="H351" s="2"/>
    </row>
    <row r="352" spans="1:8" ht="25.5" outlineLevel="1" x14ac:dyDescent="0.25">
      <c r="A352" s="57" t="s">
        <v>1512</v>
      </c>
      <c r="B352" s="56" t="s">
        <v>647</v>
      </c>
      <c r="C352" s="56" t="s">
        <v>1131</v>
      </c>
      <c r="D352" s="56" t="s">
        <v>616</v>
      </c>
      <c r="E352" s="55">
        <v>3150330.33</v>
      </c>
      <c r="F352" s="55">
        <v>3150330.33</v>
      </c>
      <c r="G352" s="55">
        <v>3150319.38</v>
      </c>
      <c r="H352" s="2"/>
    </row>
    <row r="353" spans="1:8" outlineLevel="2" x14ac:dyDescent="0.25">
      <c r="A353" s="57" t="s">
        <v>1338</v>
      </c>
      <c r="B353" s="56" t="s">
        <v>647</v>
      </c>
      <c r="C353" s="56" t="s">
        <v>1131</v>
      </c>
      <c r="D353" s="56" t="s">
        <v>638</v>
      </c>
      <c r="E353" s="55">
        <v>3150330.33</v>
      </c>
      <c r="F353" s="55">
        <v>3150330.33</v>
      </c>
      <c r="G353" s="55">
        <v>3150319.38</v>
      </c>
      <c r="H353" s="2"/>
    </row>
    <row r="354" spans="1:8" ht="38.25" outlineLevel="1" x14ac:dyDescent="0.25">
      <c r="A354" s="57" t="s">
        <v>1511</v>
      </c>
      <c r="B354" s="56" t="s">
        <v>647</v>
      </c>
      <c r="C354" s="56" t="s">
        <v>1129</v>
      </c>
      <c r="D354" s="56" t="s">
        <v>616</v>
      </c>
      <c r="E354" s="55">
        <v>297450</v>
      </c>
      <c r="F354" s="55">
        <v>297450</v>
      </c>
      <c r="G354" s="55">
        <v>157150</v>
      </c>
      <c r="H354" s="2"/>
    </row>
    <row r="355" spans="1:8" outlineLevel="2" x14ac:dyDescent="0.25">
      <c r="A355" s="57" t="s">
        <v>1338</v>
      </c>
      <c r="B355" s="56" t="s">
        <v>647</v>
      </c>
      <c r="C355" s="56" t="s">
        <v>1129</v>
      </c>
      <c r="D355" s="56" t="s">
        <v>638</v>
      </c>
      <c r="E355" s="55">
        <v>297450</v>
      </c>
      <c r="F355" s="55">
        <v>297450</v>
      </c>
      <c r="G355" s="55">
        <v>157150</v>
      </c>
      <c r="H355" s="2"/>
    </row>
    <row r="356" spans="1:8" ht="76.5" outlineLevel="1" x14ac:dyDescent="0.25">
      <c r="A356" s="57" t="s">
        <v>1510</v>
      </c>
      <c r="B356" s="56" t="s">
        <v>647</v>
      </c>
      <c r="C356" s="56" t="s">
        <v>1127</v>
      </c>
      <c r="D356" s="56" t="s">
        <v>616</v>
      </c>
      <c r="E356" s="55">
        <v>65465.22</v>
      </c>
      <c r="F356" s="55">
        <v>65465.22</v>
      </c>
      <c r="G356" s="55">
        <v>43643.48</v>
      </c>
      <c r="H356" s="2"/>
    </row>
    <row r="357" spans="1:8" outlineLevel="2" x14ac:dyDescent="0.25">
      <c r="A357" s="57" t="s">
        <v>1338</v>
      </c>
      <c r="B357" s="56" t="s">
        <v>647</v>
      </c>
      <c r="C357" s="56" t="s">
        <v>1127</v>
      </c>
      <c r="D357" s="56" t="s">
        <v>638</v>
      </c>
      <c r="E357" s="55">
        <v>65465.22</v>
      </c>
      <c r="F357" s="55">
        <v>65465.22</v>
      </c>
      <c r="G357" s="55">
        <v>43643.48</v>
      </c>
      <c r="H357" s="2"/>
    </row>
    <row r="358" spans="1:8" ht="25.5" outlineLevel="1" x14ac:dyDescent="0.25">
      <c r="A358" s="57" t="s">
        <v>1509</v>
      </c>
      <c r="B358" s="56" t="s">
        <v>647</v>
      </c>
      <c r="C358" s="56" t="s">
        <v>660</v>
      </c>
      <c r="D358" s="56" t="s">
        <v>616</v>
      </c>
      <c r="E358" s="55">
        <v>3680000</v>
      </c>
      <c r="F358" s="55">
        <v>3680000</v>
      </c>
      <c r="G358" s="55">
        <v>0</v>
      </c>
      <c r="H358" s="2"/>
    </row>
    <row r="359" spans="1:8" ht="38.25" outlineLevel="2" x14ac:dyDescent="0.25">
      <c r="A359" s="57" t="s">
        <v>1386</v>
      </c>
      <c r="B359" s="56" t="s">
        <v>647</v>
      </c>
      <c r="C359" s="56" t="s">
        <v>660</v>
      </c>
      <c r="D359" s="56" t="s">
        <v>659</v>
      </c>
      <c r="E359" s="55">
        <v>3680000</v>
      </c>
      <c r="F359" s="55">
        <v>3680000</v>
      </c>
      <c r="G359" s="55">
        <v>0</v>
      </c>
      <c r="H359" s="2"/>
    </row>
    <row r="360" spans="1:8" ht="25.5" outlineLevel="1" x14ac:dyDescent="0.25">
      <c r="A360" s="57" t="s">
        <v>1508</v>
      </c>
      <c r="B360" s="56" t="s">
        <v>647</v>
      </c>
      <c r="C360" s="56" t="s">
        <v>1125</v>
      </c>
      <c r="D360" s="56" t="s">
        <v>616</v>
      </c>
      <c r="E360" s="55">
        <v>62000</v>
      </c>
      <c r="F360" s="55">
        <v>62000</v>
      </c>
      <c r="G360" s="55">
        <v>62000</v>
      </c>
      <c r="H360" s="2"/>
    </row>
    <row r="361" spans="1:8" outlineLevel="2" x14ac:dyDescent="0.25">
      <c r="A361" s="57" t="s">
        <v>1338</v>
      </c>
      <c r="B361" s="56" t="s">
        <v>647</v>
      </c>
      <c r="C361" s="56" t="s">
        <v>1125</v>
      </c>
      <c r="D361" s="56" t="s">
        <v>638</v>
      </c>
      <c r="E361" s="55">
        <v>62000</v>
      </c>
      <c r="F361" s="55">
        <v>62000</v>
      </c>
      <c r="G361" s="55">
        <v>62000</v>
      </c>
      <c r="H361" s="2"/>
    </row>
    <row r="362" spans="1:8" ht="25.5" outlineLevel="1" x14ac:dyDescent="0.25">
      <c r="A362" s="57" t="s">
        <v>1507</v>
      </c>
      <c r="B362" s="56" t="s">
        <v>647</v>
      </c>
      <c r="C362" s="56" t="s">
        <v>1123</v>
      </c>
      <c r="D362" s="56" t="s">
        <v>616</v>
      </c>
      <c r="E362" s="55">
        <v>2570000</v>
      </c>
      <c r="F362" s="55">
        <v>2570000</v>
      </c>
      <c r="G362" s="55">
        <v>2570000</v>
      </c>
      <c r="H362" s="2"/>
    </row>
    <row r="363" spans="1:8" outlineLevel="2" x14ac:dyDescent="0.25">
      <c r="A363" s="57" t="s">
        <v>1338</v>
      </c>
      <c r="B363" s="56" t="s">
        <v>647</v>
      </c>
      <c r="C363" s="56" t="s">
        <v>1123</v>
      </c>
      <c r="D363" s="56" t="s">
        <v>638</v>
      </c>
      <c r="E363" s="55">
        <v>2570000</v>
      </c>
      <c r="F363" s="55">
        <v>2570000</v>
      </c>
      <c r="G363" s="55">
        <v>2570000</v>
      </c>
      <c r="H363" s="2"/>
    </row>
    <row r="364" spans="1:8" ht="38.25" outlineLevel="1" x14ac:dyDescent="0.25">
      <c r="A364" s="57" t="s">
        <v>1506</v>
      </c>
      <c r="B364" s="56" t="s">
        <v>647</v>
      </c>
      <c r="C364" s="56" t="s">
        <v>1121</v>
      </c>
      <c r="D364" s="56" t="s">
        <v>616</v>
      </c>
      <c r="E364" s="55">
        <v>121122</v>
      </c>
      <c r="F364" s="55">
        <v>121122</v>
      </c>
      <c r="G364" s="55">
        <v>121122</v>
      </c>
      <c r="H364" s="2"/>
    </row>
    <row r="365" spans="1:8" outlineLevel="2" x14ac:dyDescent="0.25">
      <c r="A365" s="57" t="s">
        <v>1338</v>
      </c>
      <c r="B365" s="56" t="s">
        <v>647</v>
      </c>
      <c r="C365" s="56" t="s">
        <v>1121</v>
      </c>
      <c r="D365" s="56" t="s">
        <v>638</v>
      </c>
      <c r="E365" s="55">
        <v>121122</v>
      </c>
      <c r="F365" s="55">
        <v>121122</v>
      </c>
      <c r="G365" s="55">
        <v>121122</v>
      </c>
      <c r="H365" s="2"/>
    </row>
    <row r="366" spans="1:8" ht="25.5" outlineLevel="1" x14ac:dyDescent="0.25">
      <c r="A366" s="57" t="s">
        <v>1505</v>
      </c>
      <c r="B366" s="56" t="s">
        <v>647</v>
      </c>
      <c r="C366" s="56" t="s">
        <v>1119</v>
      </c>
      <c r="D366" s="56" t="s">
        <v>616</v>
      </c>
      <c r="E366" s="55">
        <v>854298.72</v>
      </c>
      <c r="F366" s="55">
        <v>854298.72</v>
      </c>
      <c r="G366" s="55">
        <v>854298.72</v>
      </c>
      <c r="H366" s="2"/>
    </row>
    <row r="367" spans="1:8" outlineLevel="2" x14ac:dyDescent="0.25">
      <c r="A367" s="57" t="s">
        <v>1338</v>
      </c>
      <c r="B367" s="56" t="s">
        <v>647</v>
      </c>
      <c r="C367" s="56" t="s">
        <v>1119</v>
      </c>
      <c r="D367" s="56" t="s">
        <v>638</v>
      </c>
      <c r="E367" s="55">
        <v>854298.72</v>
      </c>
      <c r="F367" s="55">
        <v>854298.72</v>
      </c>
      <c r="G367" s="55">
        <v>854298.72</v>
      </c>
      <c r="H367" s="2"/>
    </row>
    <row r="368" spans="1:8" ht="51" outlineLevel="1" x14ac:dyDescent="0.25">
      <c r="A368" s="57" t="s">
        <v>1504</v>
      </c>
      <c r="B368" s="56" t="s">
        <v>647</v>
      </c>
      <c r="C368" s="56" t="s">
        <v>1117</v>
      </c>
      <c r="D368" s="56" t="s">
        <v>616</v>
      </c>
      <c r="E368" s="55">
        <v>3913608</v>
      </c>
      <c r="F368" s="55">
        <v>3913608</v>
      </c>
      <c r="G368" s="55">
        <v>3913608</v>
      </c>
      <c r="H368" s="2"/>
    </row>
    <row r="369" spans="1:8" ht="38.25" outlineLevel="2" x14ac:dyDescent="0.25">
      <c r="A369" s="57" t="s">
        <v>1386</v>
      </c>
      <c r="B369" s="56" t="s">
        <v>647</v>
      </c>
      <c r="C369" s="56" t="s">
        <v>1117</v>
      </c>
      <c r="D369" s="56" t="s">
        <v>659</v>
      </c>
      <c r="E369" s="55">
        <v>3913608</v>
      </c>
      <c r="F369" s="55">
        <v>3913608</v>
      </c>
      <c r="G369" s="55">
        <v>3913608</v>
      </c>
      <c r="H369" s="2"/>
    </row>
    <row r="370" spans="1:8" ht="38.25" outlineLevel="1" x14ac:dyDescent="0.25">
      <c r="A370" s="57" t="s">
        <v>1503</v>
      </c>
      <c r="B370" s="56" t="s">
        <v>647</v>
      </c>
      <c r="C370" s="56" t="s">
        <v>1115</v>
      </c>
      <c r="D370" s="56" t="s">
        <v>616</v>
      </c>
      <c r="E370" s="55">
        <v>789980</v>
      </c>
      <c r="F370" s="55">
        <v>789980</v>
      </c>
      <c r="G370" s="55">
        <v>678885</v>
      </c>
      <c r="H370" s="2"/>
    </row>
    <row r="371" spans="1:8" outlineLevel="2" x14ac:dyDescent="0.25">
      <c r="A371" s="57" t="s">
        <v>1338</v>
      </c>
      <c r="B371" s="56" t="s">
        <v>647</v>
      </c>
      <c r="C371" s="56" t="s">
        <v>1115</v>
      </c>
      <c r="D371" s="56" t="s">
        <v>638</v>
      </c>
      <c r="E371" s="55">
        <v>789980</v>
      </c>
      <c r="F371" s="55">
        <v>789980</v>
      </c>
      <c r="G371" s="55">
        <v>678885</v>
      </c>
      <c r="H371" s="2"/>
    </row>
    <row r="372" spans="1:8" ht="51" outlineLevel="1" x14ac:dyDescent="0.25">
      <c r="A372" s="57" t="s">
        <v>1502</v>
      </c>
      <c r="B372" s="56" t="s">
        <v>647</v>
      </c>
      <c r="C372" s="56" t="s">
        <v>1113</v>
      </c>
      <c r="D372" s="56" t="s">
        <v>616</v>
      </c>
      <c r="E372" s="55">
        <v>6529872.96</v>
      </c>
      <c r="F372" s="55">
        <v>6529872.96</v>
      </c>
      <c r="G372" s="55">
        <v>5933259.7699999996</v>
      </c>
      <c r="H372" s="2"/>
    </row>
    <row r="373" spans="1:8" outlineLevel="2" x14ac:dyDescent="0.25">
      <c r="A373" s="57" t="s">
        <v>1338</v>
      </c>
      <c r="B373" s="56" t="s">
        <v>647</v>
      </c>
      <c r="C373" s="56" t="s">
        <v>1113</v>
      </c>
      <c r="D373" s="56" t="s">
        <v>638</v>
      </c>
      <c r="E373" s="55">
        <v>6529872.96</v>
      </c>
      <c r="F373" s="55">
        <v>6529872.96</v>
      </c>
      <c r="G373" s="55">
        <v>5933259.7699999996</v>
      </c>
      <c r="H373" s="2"/>
    </row>
    <row r="374" spans="1:8" ht="51" outlineLevel="1" x14ac:dyDescent="0.25">
      <c r="A374" s="57" t="s">
        <v>1501</v>
      </c>
      <c r="B374" s="56" t="s">
        <v>647</v>
      </c>
      <c r="C374" s="56" t="s">
        <v>1111</v>
      </c>
      <c r="D374" s="56" t="s">
        <v>616</v>
      </c>
      <c r="E374" s="55">
        <v>119492.51</v>
      </c>
      <c r="F374" s="55">
        <v>119492.51</v>
      </c>
      <c r="G374" s="55">
        <v>78290.92</v>
      </c>
      <c r="H374" s="2"/>
    </row>
    <row r="375" spans="1:8" outlineLevel="2" x14ac:dyDescent="0.25">
      <c r="A375" s="57" t="s">
        <v>1472</v>
      </c>
      <c r="B375" s="56" t="s">
        <v>647</v>
      </c>
      <c r="C375" s="56" t="s">
        <v>1111</v>
      </c>
      <c r="D375" s="56" t="s">
        <v>680</v>
      </c>
      <c r="E375" s="55">
        <v>119492.51</v>
      </c>
      <c r="F375" s="55">
        <v>119492.51</v>
      </c>
      <c r="G375" s="55">
        <v>78290.92</v>
      </c>
      <c r="H375" s="2"/>
    </row>
    <row r="376" spans="1:8" ht="25.5" outlineLevel="1" x14ac:dyDescent="0.25">
      <c r="A376" s="57" t="s">
        <v>1500</v>
      </c>
      <c r="B376" s="56" t="s">
        <v>647</v>
      </c>
      <c r="C376" s="56" t="s">
        <v>1109</v>
      </c>
      <c r="D376" s="56" t="s">
        <v>616</v>
      </c>
      <c r="E376" s="55">
        <v>814478.33</v>
      </c>
      <c r="F376" s="55">
        <v>814478.33</v>
      </c>
      <c r="G376" s="55">
        <v>714184</v>
      </c>
      <c r="H376" s="2"/>
    </row>
    <row r="377" spans="1:8" outlineLevel="2" x14ac:dyDescent="0.25">
      <c r="A377" s="57" t="s">
        <v>1338</v>
      </c>
      <c r="B377" s="56" t="s">
        <v>647</v>
      </c>
      <c r="C377" s="56" t="s">
        <v>1109</v>
      </c>
      <c r="D377" s="56" t="s">
        <v>638</v>
      </c>
      <c r="E377" s="55">
        <v>814478.33</v>
      </c>
      <c r="F377" s="55">
        <v>814478.33</v>
      </c>
      <c r="G377" s="55">
        <v>714184</v>
      </c>
      <c r="H377" s="2"/>
    </row>
    <row r="378" spans="1:8" ht="25.5" outlineLevel="1" x14ac:dyDescent="0.25">
      <c r="A378" s="57" t="s">
        <v>1499</v>
      </c>
      <c r="B378" s="56" t="s">
        <v>647</v>
      </c>
      <c r="C378" s="56" t="s">
        <v>1107</v>
      </c>
      <c r="D378" s="56" t="s">
        <v>616</v>
      </c>
      <c r="E378" s="55">
        <v>1099597</v>
      </c>
      <c r="F378" s="55">
        <v>1099597</v>
      </c>
      <c r="G378" s="55">
        <v>1099597</v>
      </c>
      <c r="H378" s="2"/>
    </row>
    <row r="379" spans="1:8" outlineLevel="2" x14ac:dyDescent="0.25">
      <c r="A379" s="57" t="s">
        <v>1338</v>
      </c>
      <c r="B379" s="56" t="s">
        <v>647</v>
      </c>
      <c r="C379" s="56" t="s">
        <v>1107</v>
      </c>
      <c r="D379" s="56" t="s">
        <v>638</v>
      </c>
      <c r="E379" s="55">
        <v>1099597</v>
      </c>
      <c r="F379" s="55">
        <v>1099597</v>
      </c>
      <c r="G379" s="55">
        <v>1099597</v>
      </c>
      <c r="H379" s="2"/>
    </row>
    <row r="380" spans="1:8" ht="114.75" outlineLevel="1" x14ac:dyDescent="0.25">
      <c r="A380" s="57" t="s">
        <v>1498</v>
      </c>
      <c r="B380" s="56" t="s">
        <v>647</v>
      </c>
      <c r="C380" s="56" t="s">
        <v>654</v>
      </c>
      <c r="D380" s="56" t="s">
        <v>616</v>
      </c>
      <c r="E380" s="55">
        <v>55807618.399999999</v>
      </c>
      <c r="F380" s="55">
        <v>55807618.399999999</v>
      </c>
      <c r="G380" s="55">
        <v>55525725.969999999</v>
      </c>
      <c r="H380" s="2"/>
    </row>
    <row r="381" spans="1:8" ht="63.75" outlineLevel="2" x14ac:dyDescent="0.25">
      <c r="A381" s="57" t="s">
        <v>1497</v>
      </c>
      <c r="B381" s="56" t="s">
        <v>647</v>
      </c>
      <c r="C381" s="56" t="s">
        <v>654</v>
      </c>
      <c r="D381" s="56" t="s">
        <v>653</v>
      </c>
      <c r="E381" s="55">
        <v>55807618.399999999</v>
      </c>
      <c r="F381" s="55">
        <v>55807618.399999999</v>
      </c>
      <c r="G381" s="55">
        <v>55525725.969999999</v>
      </c>
      <c r="H381" s="2"/>
    </row>
    <row r="382" spans="1:8" ht="51" outlineLevel="1" x14ac:dyDescent="0.25">
      <c r="A382" s="57" t="s">
        <v>1496</v>
      </c>
      <c r="B382" s="56" t="s">
        <v>647</v>
      </c>
      <c r="C382" s="56" t="s">
        <v>1105</v>
      </c>
      <c r="D382" s="56" t="s">
        <v>616</v>
      </c>
      <c r="E382" s="55">
        <v>896200</v>
      </c>
      <c r="F382" s="55">
        <v>896200</v>
      </c>
      <c r="G382" s="55">
        <v>894723.43</v>
      </c>
      <c r="H382" s="2"/>
    </row>
    <row r="383" spans="1:8" outlineLevel="2" x14ac:dyDescent="0.25">
      <c r="A383" s="57" t="s">
        <v>1338</v>
      </c>
      <c r="B383" s="56" t="s">
        <v>647</v>
      </c>
      <c r="C383" s="56" t="s">
        <v>1105</v>
      </c>
      <c r="D383" s="56" t="s">
        <v>638</v>
      </c>
      <c r="E383" s="55">
        <v>896200</v>
      </c>
      <c r="F383" s="55">
        <v>896200</v>
      </c>
      <c r="G383" s="55">
        <v>894723.43</v>
      </c>
      <c r="H383" s="2"/>
    </row>
    <row r="384" spans="1:8" ht="63.75" outlineLevel="1" x14ac:dyDescent="0.25">
      <c r="A384" s="57" t="s">
        <v>1495</v>
      </c>
      <c r="B384" s="56" t="s">
        <v>647</v>
      </c>
      <c r="C384" s="56" t="s">
        <v>1103</v>
      </c>
      <c r="D384" s="56" t="s">
        <v>616</v>
      </c>
      <c r="E384" s="55">
        <v>11433.33</v>
      </c>
      <c r="F384" s="55">
        <v>11433.33</v>
      </c>
      <c r="G384" s="55">
        <v>11433.33</v>
      </c>
      <c r="H384" s="2"/>
    </row>
    <row r="385" spans="1:8" outlineLevel="2" x14ac:dyDescent="0.25">
      <c r="A385" s="57" t="s">
        <v>1338</v>
      </c>
      <c r="B385" s="56" t="s">
        <v>647</v>
      </c>
      <c r="C385" s="56" t="s">
        <v>1103</v>
      </c>
      <c r="D385" s="56" t="s">
        <v>638</v>
      </c>
      <c r="E385" s="55">
        <v>11433.33</v>
      </c>
      <c r="F385" s="55">
        <v>11433.33</v>
      </c>
      <c r="G385" s="55">
        <v>11433.33</v>
      </c>
      <c r="H385" s="2"/>
    </row>
    <row r="386" spans="1:8" ht="51" outlineLevel="1" x14ac:dyDescent="0.25">
      <c r="A386" s="57" t="s">
        <v>1494</v>
      </c>
      <c r="B386" s="56" t="s">
        <v>647</v>
      </c>
      <c r="C386" s="56" t="s">
        <v>1101</v>
      </c>
      <c r="D386" s="56" t="s">
        <v>616</v>
      </c>
      <c r="E386" s="55">
        <v>5147541.0999999996</v>
      </c>
      <c r="F386" s="55">
        <v>5147541.0999999996</v>
      </c>
      <c r="G386" s="55">
        <v>5082541.0999999996</v>
      </c>
      <c r="H386" s="2"/>
    </row>
    <row r="387" spans="1:8" outlineLevel="2" x14ac:dyDescent="0.25">
      <c r="A387" s="57" t="s">
        <v>1338</v>
      </c>
      <c r="B387" s="56" t="s">
        <v>647</v>
      </c>
      <c r="C387" s="56" t="s">
        <v>1101</v>
      </c>
      <c r="D387" s="56" t="s">
        <v>638</v>
      </c>
      <c r="E387" s="55">
        <v>5147541.0999999996</v>
      </c>
      <c r="F387" s="55">
        <v>5147541.0999999996</v>
      </c>
      <c r="G387" s="55">
        <v>5082541.0999999996</v>
      </c>
      <c r="H387" s="2"/>
    </row>
    <row r="388" spans="1:8" outlineLevel="1" x14ac:dyDescent="0.25">
      <c r="A388" s="57" t="s">
        <v>1493</v>
      </c>
      <c r="B388" s="56" t="s">
        <v>647</v>
      </c>
      <c r="C388" s="56" t="s">
        <v>1099</v>
      </c>
      <c r="D388" s="56" t="s">
        <v>616</v>
      </c>
      <c r="E388" s="55">
        <v>5778604</v>
      </c>
      <c r="F388" s="55">
        <v>5778604</v>
      </c>
      <c r="G388" s="55">
        <v>5681399.2000000002</v>
      </c>
      <c r="H388" s="2"/>
    </row>
    <row r="389" spans="1:8" outlineLevel="2" x14ac:dyDescent="0.25">
      <c r="A389" s="57" t="s">
        <v>1338</v>
      </c>
      <c r="B389" s="56" t="s">
        <v>647</v>
      </c>
      <c r="C389" s="56" t="s">
        <v>1099</v>
      </c>
      <c r="D389" s="56" t="s">
        <v>638</v>
      </c>
      <c r="E389" s="55">
        <v>5778604</v>
      </c>
      <c r="F389" s="55">
        <v>5778604</v>
      </c>
      <c r="G389" s="55">
        <v>5681399.2000000002</v>
      </c>
      <c r="H389" s="2"/>
    </row>
    <row r="390" spans="1:8" ht="25.5" outlineLevel="1" x14ac:dyDescent="0.25">
      <c r="A390" s="57" t="s">
        <v>1492</v>
      </c>
      <c r="B390" s="56" t="s">
        <v>647</v>
      </c>
      <c r="C390" s="56" t="s">
        <v>1097</v>
      </c>
      <c r="D390" s="56" t="s">
        <v>616</v>
      </c>
      <c r="E390" s="55">
        <v>3172372.78</v>
      </c>
      <c r="F390" s="55">
        <v>3172372.78</v>
      </c>
      <c r="G390" s="55">
        <v>3128461.78</v>
      </c>
      <c r="H390" s="2"/>
    </row>
    <row r="391" spans="1:8" outlineLevel="2" x14ac:dyDescent="0.25">
      <c r="A391" s="57" t="s">
        <v>1338</v>
      </c>
      <c r="B391" s="56" t="s">
        <v>647</v>
      </c>
      <c r="C391" s="56" t="s">
        <v>1097</v>
      </c>
      <c r="D391" s="56" t="s">
        <v>638</v>
      </c>
      <c r="E391" s="55">
        <v>3172372.78</v>
      </c>
      <c r="F391" s="55">
        <v>3172372.78</v>
      </c>
      <c r="G391" s="55">
        <v>3128461.78</v>
      </c>
      <c r="H391" s="2"/>
    </row>
    <row r="392" spans="1:8" outlineLevel="1" x14ac:dyDescent="0.25">
      <c r="A392" s="57" t="s">
        <v>1491</v>
      </c>
      <c r="B392" s="56" t="s">
        <v>647</v>
      </c>
      <c r="C392" s="56" t="s">
        <v>1095</v>
      </c>
      <c r="D392" s="56" t="s">
        <v>616</v>
      </c>
      <c r="E392" s="55">
        <v>1761547.8</v>
      </c>
      <c r="F392" s="55">
        <v>1761547.8</v>
      </c>
      <c r="G392" s="55">
        <v>1757653</v>
      </c>
      <c r="H392" s="2"/>
    </row>
    <row r="393" spans="1:8" outlineLevel="2" x14ac:dyDescent="0.25">
      <c r="A393" s="57" t="s">
        <v>1338</v>
      </c>
      <c r="B393" s="56" t="s">
        <v>647</v>
      </c>
      <c r="C393" s="56" t="s">
        <v>1095</v>
      </c>
      <c r="D393" s="56" t="s">
        <v>638</v>
      </c>
      <c r="E393" s="55">
        <v>1761547.8</v>
      </c>
      <c r="F393" s="55">
        <v>1761547.8</v>
      </c>
      <c r="G393" s="55">
        <v>1757653</v>
      </c>
      <c r="H393" s="2"/>
    </row>
    <row r="394" spans="1:8" outlineLevel="1" x14ac:dyDescent="0.25">
      <c r="A394" s="57" t="s">
        <v>1490</v>
      </c>
      <c r="B394" s="56" t="s">
        <v>647</v>
      </c>
      <c r="C394" s="56" t="s">
        <v>1093</v>
      </c>
      <c r="D394" s="56" t="s">
        <v>616</v>
      </c>
      <c r="E394" s="55">
        <v>473533.39</v>
      </c>
      <c r="F394" s="55">
        <v>473533.39</v>
      </c>
      <c r="G394" s="55">
        <v>433317.55</v>
      </c>
      <c r="H394" s="2"/>
    </row>
    <row r="395" spans="1:8" outlineLevel="2" x14ac:dyDescent="0.25">
      <c r="A395" s="57" t="s">
        <v>1338</v>
      </c>
      <c r="B395" s="56" t="s">
        <v>647</v>
      </c>
      <c r="C395" s="56" t="s">
        <v>1093</v>
      </c>
      <c r="D395" s="56" t="s">
        <v>638</v>
      </c>
      <c r="E395" s="55">
        <v>473533.39</v>
      </c>
      <c r="F395" s="55">
        <v>473533.39</v>
      </c>
      <c r="G395" s="55">
        <v>433317.55</v>
      </c>
      <c r="H395" s="2"/>
    </row>
    <row r="396" spans="1:8" outlineLevel="1" x14ac:dyDescent="0.25">
      <c r="A396" s="57" t="s">
        <v>1489</v>
      </c>
      <c r="B396" s="56" t="s">
        <v>647</v>
      </c>
      <c r="C396" s="56" t="s">
        <v>1091</v>
      </c>
      <c r="D396" s="56" t="s">
        <v>616</v>
      </c>
      <c r="E396" s="55">
        <v>420000</v>
      </c>
      <c r="F396" s="55">
        <v>420000</v>
      </c>
      <c r="G396" s="55">
        <v>420000</v>
      </c>
      <c r="H396" s="2"/>
    </row>
    <row r="397" spans="1:8" outlineLevel="2" x14ac:dyDescent="0.25">
      <c r="A397" s="57" t="s">
        <v>1338</v>
      </c>
      <c r="B397" s="56" t="s">
        <v>647</v>
      </c>
      <c r="C397" s="56" t="s">
        <v>1091</v>
      </c>
      <c r="D397" s="56" t="s">
        <v>638</v>
      </c>
      <c r="E397" s="55">
        <v>420000</v>
      </c>
      <c r="F397" s="55">
        <v>420000</v>
      </c>
      <c r="G397" s="55">
        <v>420000</v>
      </c>
      <c r="H397" s="2"/>
    </row>
    <row r="398" spans="1:8" ht="25.5" outlineLevel="1" x14ac:dyDescent="0.25">
      <c r="A398" s="57" t="s">
        <v>1488</v>
      </c>
      <c r="B398" s="56" t="s">
        <v>647</v>
      </c>
      <c r="C398" s="56" t="s">
        <v>651</v>
      </c>
      <c r="D398" s="56" t="s">
        <v>616</v>
      </c>
      <c r="E398" s="55">
        <v>18178822</v>
      </c>
      <c r="F398" s="55">
        <v>18178822</v>
      </c>
      <c r="G398" s="55">
        <v>18143759.199999999</v>
      </c>
      <c r="H398" s="2"/>
    </row>
    <row r="399" spans="1:8" outlineLevel="2" x14ac:dyDescent="0.25">
      <c r="A399" s="57" t="s">
        <v>1338</v>
      </c>
      <c r="B399" s="56" t="s">
        <v>647</v>
      </c>
      <c r="C399" s="56" t="s">
        <v>651</v>
      </c>
      <c r="D399" s="56" t="s">
        <v>638</v>
      </c>
      <c r="E399" s="55">
        <v>18178822</v>
      </c>
      <c r="F399" s="55">
        <v>18178822</v>
      </c>
      <c r="G399" s="55">
        <v>18143759.199999999</v>
      </c>
      <c r="H399" s="2"/>
    </row>
    <row r="400" spans="1:8" ht="25.5" outlineLevel="1" x14ac:dyDescent="0.25">
      <c r="A400" s="57" t="s">
        <v>1487</v>
      </c>
      <c r="B400" s="56" t="s">
        <v>647</v>
      </c>
      <c r="C400" s="56" t="s">
        <v>649</v>
      </c>
      <c r="D400" s="56" t="s">
        <v>616</v>
      </c>
      <c r="E400" s="55">
        <v>0</v>
      </c>
      <c r="F400" s="55">
        <v>0</v>
      </c>
      <c r="G400" s="55">
        <v>0</v>
      </c>
      <c r="H400" s="2"/>
    </row>
    <row r="401" spans="1:8" outlineLevel="2" x14ac:dyDescent="0.25">
      <c r="A401" s="57" t="s">
        <v>1338</v>
      </c>
      <c r="B401" s="56" t="s">
        <v>647</v>
      </c>
      <c r="C401" s="56" t="s">
        <v>649</v>
      </c>
      <c r="D401" s="56" t="s">
        <v>638</v>
      </c>
      <c r="E401" s="55">
        <v>0</v>
      </c>
      <c r="F401" s="55">
        <v>0</v>
      </c>
      <c r="G401" s="55">
        <v>0</v>
      </c>
      <c r="H401" s="2"/>
    </row>
    <row r="402" spans="1:8" ht="25.5" outlineLevel="1" x14ac:dyDescent="0.25">
      <c r="A402" s="57" t="s">
        <v>1486</v>
      </c>
      <c r="B402" s="56" t="s">
        <v>647</v>
      </c>
      <c r="C402" s="56" t="s">
        <v>646</v>
      </c>
      <c r="D402" s="56" t="s">
        <v>616</v>
      </c>
      <c r="E402" s="55">
        <v>1651816.14</v>
      </c>
      <c r="F402" s="55">
        <v>1651816.14</v>
      </c>
      <c r="G402" s="55">
        <v>1651816.14</v>
      </c>
      <c r="H402" s="2"/>
    </row>
    <row r="403" spans="1:8" outlineLevel="2" x14ac:dyDescent="0.25">
      <c r="A403" s="57" t="s">
        <v>1338</v>
      </c>
      <c r="B403" s="56" t="s">
        <v>647</v>
      </c>
      <c r="C403" s="56" t="s">
        <v>646</v>
      </c>
      <c r="D403" s="56" t="s">
        <v>638</v>
      </c>
      <c r="E403" s="55">
        <v>1651816.14</v>
      </c>
      <c r="F403" s="55">
        <v>1651816.14</v>
      </c>
      <c r="G403" s="55">
        <v>1651816.14</v>
      </c>
      <c r="H403" s="2"/>
    </row>
    <row r="404" spans="1:8" ht="25.5" outlineLevel="1" x14ac:dyDescent="0.25">
      <c r="A404" s="57" t="s">
        <v>1485</v>
      </c>
      <c r="B404" s="56" t="s">
        <v>647</v>
      </c>
      <c r="C404" s="56" t="s">
        <v>1089</v>
      </c>
      <c r="D404" s="56" t="s">
        <v>616</v>
      </c>
      <c r="E404" s="55">
        <v>16963278</v>
      </c>
      <c r="F404" s="55">
        <v>16963278</v>
      </c>
      <c r="G404" s="55">
        <v>16921277.329999998</v>
      </c>
      <c r="H404" s="2"/>
    </row>
    <row r="405" spans="1:8" outlineLevel="2" x14ac:dyDescent="0.25">
      <c r="A405" s="57" t="s">
        <v>1338</v>
      </c>
      <c r="B405" s="56" t="s">
        <v>647</v>
      </c>
      <c r="C405" s="56" t="s">
        <v>1089</v>
      </c>
      <c r="D405" s="56" t="s">
        <v>638</v>
      </c>
      <c r="E405" s="55">
        <v>16963278</v>
      </c>
      <c r="F405" s="55">
        <v>16963278</v>
      </c>
      <c r="G405" s="55">
        <v>16921277.329999998</v>
      </c>
      <c r="H405" s="2"/>
    </row>
    <row r="406" spans="1:8" ht="25.5" outlineLevel="1" x14ac:dyDescent="0.25">
      <c r="A406" s="57" t="s">
        <v>1484</v>
      </c>
      <c r="B406" s="56" t="s">
        <v>647</v>
      </c>
      <c r="C406" s="56" t="s">
        <v>1085</v>
      </c>
      <c r="D406" s="56" t="s">
        <v>616</v>
      </c>
      <c r="E406" s="55">
        <v>20948380.379999999</v>
      </c>
      <c r="F406" s="55">
        <v>20948380.379999999</v>
      </c>
      <c r="G406" s="55">
        <v>20945731.460000001</v>
      </c>
      <c r="H406" s="2"/>
    </row>
    <row r="407" spans="1:8" ht="38.25" outlineLevel="2" x14ac:dyDescent="0.25">
      <c r="A407" s="57" t="s">
        <v>1483</v>
      </c>
      <c r="B407" s="56" t="s">
        <v>647</v>
      </c>
      <c r="C407" s="56" t="s">
        <v>1085</v>
      </c>
      <c r="D407" s="56" t="s">
        <v>1086</v>
      </c>
      <c r="E407" s="55">
        <v>305000</v>
      </c>
      <c r="F407" s="55">
        <v>305000</v>
      </c>
      <c r="G407" s="55">
        <v>305000</v>
      </c>
      <c r="H407" s="2"/>
    </row>
    <row r="408" spans="1:8" outlineLevel="2" x14ac:dyDescent="0.25">
      <c r="A408" s="57" t="s">
        <v>1338</v>
      </c>
      <c r="B408" s="56" t="s">
        <v>647</v>
      </c>
      <c r="C408" s="56" t="s">
        <v>1085</v>
      </c>
      <c r="D408" s="56" t="s">
        <v>638</v>
      </c>
      <c r="E408" s="55">
        <v>20643380.379999999</v>
      </c>
      <c r="F408" s="55">
        <v>20643380.379999999</v>
      </c>
      <c r="G408" s="55">
        <v>20640731.460000001</v>
      </c>
      <c r="H408" s="2"/>
    </row>
    <row r="409" spans="1:8" ht="25.5" outlineLevel="1" x14ac:dyDescent="0.25">
      <c r="A409" s="57" t="s">
        <v>1482</v>
      </c>
      <c r="B409" s="56" t="s">
        <v>647</v>
      </c>
      <c r="C409" s="56" t="s">
        <v>1083</v>
      </c>
      <c r="D409" s="56" t="s">
        <v>616</v>
      </c>
      <c r="E409" s="55">
        <v>99000</v>
      </c>
      <c r="F409" s="55">
        <v>99000</v>
      </c>
      <c r="G409" s="55">
        <v>99000</v>
      </c>
      <c r="H409" s="2"/>
    </row>
    <row r="410" spans="1:8" outlineLevel="2" x14ac:dyDescent="0.25">
      <c r="A410" s="57" t="s">
        <v>1338</v>
      </c>
      <c r="B410" s="56" t="s">
        <v>647</v>
      </c>
      <c r="C410" s="56" t="s">
        <v>1083</v>
      </c>
      <c r="D410" s="56" t="s">
        <v>638</v>
      </c>
      <c r="E410" s="55">
        <v>99000</v>
      </c>
      <c r="F410" s="55">
        <v>99000</v>
      </c>
      <c r="G410" s="55">
        <v>99000</v>
      </c>
      <c r="H410" s="2"/>
    </row>
    <row r="411" spans="1:8" ht="63.75" outlineLevel="1" x14ac:dyDescent="0.25">
      <c r="A411" s="57" t="s">
        <v>1481</v>
      </c>
      <c r="B411" s="56" t="s">
        <v>647</v>
      </c>
      <c r="C411" s="56" t="s">
        <v>1081</v>
      </c>
      <c r="D411" s="56" t="s">
        <v>616</v>
      </c>
      <c r="E411" s="55">
        <v>10000000</v>
      </c>
      <c r="F411" s="55">
        <v>10000000</v>
      </c>
      <c r="G411" s="55">
        <v>10000000</v>
      </c>
      <c r="H411" s="2"/>
    </row>
    <row r="412" spans="1:8" outlineLevel="2" x14ac:dyDescent="0.25">
      <c r="A412" s="57" t="s">
        <v>1338</v>
      </c>
      <c r="B412" s="56" t="s">
        <v>647</v>
      </c>
      <c r="C412" s="56" t="s">
        <v>1081</v>
      </c>
      <c r="D412" s="56" t="s">
        <v>638</v>
      </c>
      <c r="E412" s="55">
        <v>10000000</v>
      </c>
      <c r="F412" s="55">
        <v>10000000</v>
      </c>
      <c r="G412" s="55">
        <v>10000000</v>
      </c>
      <c r="H412" s="2"/>
    </row>
    <row r="413" spans="1:8" ht="25.5" outlineLevel="1" x14ac:dyDescent="0.25">
      <c r="A413" s="57" t="s">
        <v>1480</v>
      </c>
      <c r="B413" s="56" t="s">
        <v>647</v>
      </c>
      <c r="C413" s="56" t="s">
        <v>1079</v>
      </c>
      <c r="D413" s="56" t="s">
        <v>616</v>
      </c>
      <c r="E413" s="55">
        <v>6627214.46</v>
      </c>
      <c r="F413" s="55">
        <v>6627214.46</v>
      </c>
      <c r="G413" s="55">
        <v>6271700.8300000001</v>
      </c>
      <c r="H413" s="2"/>
    </row>
    <row r="414" spans="1:8" outlineLevel="2" x14ac:dyDescent="0.25">
      <c r="A414" s="57" t="s">
        <v>1338</v>
      </c>
      <c r="B414" s="56" t="s">
        <v>647</v>
      </c>
      <c r="C414" s="56" t="s">
        <v>1079</v>
      </c>
      <c r="D414" s="56" t="s">
        <v>638</v>
      </c>
      <c r="E414" s="55">
        <v>6627214.46</v>
      </c>
      <c r="F414" s="55">
        <v>6627214.46</v>
      </c>
      <c r="G414" s="55">
        <v>6271700.8300000001</v>
      </c>
      <c r="H414" s="2"/>
    </row>
    <row r="415" spans="1:8" ht="38.25" outlineLevel="1" x14ac:dyDescent="0.25">
      <c r="A415" s="57" t="s">
        <v>1479</v>
      </c>
      <c r="B415" s="56" t="s">
        <v>647</v>
      </c>
      <c r="C415" s="56" t="s">
        <v>1077</v>
      </c>
      <c r="D415" s="56" t="s">
        <v>616</v>
      </c>
      <c r="E415" s="55">
        <v>570000</v>
      </c>
      <c r="F415" s="55">
        <v>570000</v>
      </c>
      <c r="G415" s="55">
        <v>570000</v>
      </c>
      <c r="H415" s="2"/>
    </row>
    <row r="416" spans="1:8" outlineLevel="2" x14ac:dyDescent="0.25">
      <c r="A416" s="57" t="s">
        <v>1338</v>
      </c>
      <c r="B416" s="56" t="s">
        <v>647</v>
      </c>
      <c r="C416" s="56" t="s">
        <v>1077</v>
      </c>
      <c r="D416" s="56" t="s">
        <v>638</v>
      </c>
      <c r="E416" s="55">
        <v>570000</v>
      </c>
      <c r="F416" s="55">
        <v>570000</v>
      </c>
      <c r="G416" s="55">
        <v>570000</v>
      </c>
      <c r="H416" s="2"/>
    </row>
    <row r="417" spans="1:8" ht="38.25" outlineLevel="1" x14ac:dyDescent="0.25">
      <c r="A417" s="57" t="s">
        <v>1478</v>
      </c>
      <c r="B417" s="56" t="s">
        <v>647</v>
      </c>
      <c r="C417" s="56" t="s">
        <v>1075</v>
      </c>
      <c r="D417" s="56" t="s">
        <v>616</v>
      </c>
      <c r="E417" s="55">
        <v>4500000</v>
      </c>
      <c r="F417" s="55">
        <v>4500000</v>
      </c>
      <c r="G417" s="55">
        <v>4500000</v>
      </c>
      <c r="H417" s="2"/>
    </row>
    <row r="418" spans="1:8" outlineLevel="2" x14ac:dyDescent="0.25">
      <c r="A418" s="57" t="s">
        <v>1338</v>
      </c>
      <c r="B418" s="56" t="s">
        <v>647</v>
      </c>
      <c r="C418" s="56" t="s">
        <v>1075</v>
      </c>
      <c r="D418" s="56" t="s">
        <v>638</v>
      </c>
      <c r="E418" s="55">
        <v>4500000</v>
      </c>
      <c r="F418" s="55">
        <v>4500000</v>
      </c>
      <c r="G418" s="55">
        <v>4500000</v>
      </c>
      <c r="H418" s="2"/>
    </row>
    <row r="419" spans="1:8" ht="51" outlineLevel="1" x14ac:dyDescent="0.25">
      <c r="A419" s="57" t="s">
        <v>1477</v>
      </c>
      <c r="B419" s="56" t="s">
        <v>647</v>
      </c>
      <c r="C419" s="56" t="s">
        <v>1073</v>
      </c>
      <c r="D419" s="56" t="s">
        <v>616</v>
      </c>
      <c r="E419" s="55">
        <v>2872500</v>
      </c>
      <c r="F419" s="55">
        <v>2872500</v>
      </c>
      <c r="G419" s="55">
        <v>2872500</v>
      </c>
      <c r="H419" s="2"/>
    </row>
    <row r="420" spans="1:8" outlineLevel="2" x14ac:dyDescent="0.25">
      <c r="A420" s="57" t="s">
        <v>1338</v>
      </c>
      <c r="B420" s="56" t="s">
        <v>647</v>
      </c>
      <c r="C420" s="56" t="s">
        <v>1073</v>
      </c>
      <c r="D420" s="56" t="s">
        <v>638</v>
      </c>
      <c r="E420" s="55">
        <v>2872500</v>
      </c>
      <c r="F420" s="55">
        <v>2872500</v>
      </c>
      <c r="G420" s="55">
        <v>2872500</v>
      </c>
      <c r="H420" s="2"/>
    </row>
    <row r="421" spans="1:8" ht="25.5" x14ac:dyDescent="0.25">
      <c r="A421" s="57" t="s">
        <v>1476</v>
      </c>
      <c r="B421" s="56" t="s">
        <v>640</v>
      </c>
      <c r="C421" s="56" t="s">
        <v>630</v>
      </c>
      <c r="D421" s="56" t="s">
        <v>616</v>
      </c>
      <c r="E421" s="55">
        <f>104557869.08+5215303.2</f>
        <v>109773172.28</v>
      </c>
      <c r="F421" s="55">
        <v>104557869.08</v>
      </c>
      <c r="G421" s="55">
        <v>100758167.97</v>
      </c>
      <c r="H421" s="2"/>
    </row>
    <row r="422" spans="1:8" ht="63.75" outlineLevel="1" x14ac:dyDescent="0.25">
      <c r="A422" s="57" t="s">
        <v>1475</v>
      </c>
      <c r="B422" s="56" t="s">
        <v>640</v>
      </c>
      <c r="C422" s="56" t="s">
        <v>639</v>
      </c>
      <c r="D422" s="56" t="s">
        <v>616</v>
      </c>
      <c r="E422" s="55">
        <f>58787426.69+5215303.2</f>
        <v>64002729.890000001</v>
      </c>
      <c r="F422" s="55">
        <v>58787426.689999998</v>
      </c>
      <c r="G422" s="55">
        <v>56354036.689999998</v>
      </c>
      <c r="H422" s="2"/>
    </row>
    <row r="423" spans="1:8" outlineLevel="2" x14ac:dyDescent="0.25">
      <c r="A423" s="57" t="s">
        <v>1338</v>
      </c>
      <c r="B423" s="56" t="s">
        <v>640</v>
      </c>
      <c r="C423" s="56" t="s">
        <v>639</v>
      </c>
      <c r="D423" s="56" t="s">
        <v>638</v>
      </c>
      <c r="E423" s="55">
        <f>58787426.69+5215303.2</f>
        <v>64002729.890000001</v>
      </c>
      <c r="F423" s="55">
        <v>58787426.689999998</v>
      </c>
      <c r="G423" s="55">
        <v>56354036.689999998</v>
      </c>
      <c r="H423" s="2"/>
    </row>
    <row r="424" spans="1:8" ht="63.75" outlineLevel="1" x14ac:dyDescent="0.25">
      <c r="A424" s="57" t="s">
        <v>1329</v>
      </c>
      <c r="B424" s="56" t="s">
        <v>640</v>
      </c>
      <c r="C424" s="56" t="s">
        <v>1072</v>
      </c>
      <c r="D424" s="56" t="s">
        <v>616</v>
      </c>
      <c r="E424" s="55">
        <v>336000</v>
      </c>
      <c r="F424" s="55">
        <v>336000</v>
      </c>
      <c r="G424" s="55">
        <v>335911</v>
      </c>
      <c r="H424" s="2"/>
    </row>
    <row r="425" spans="1:8" ht="25.5" outlineLevel="2" x14ac:dyDescent="0.25">
      <c r="A425" s="57" t="s">
        <v>1473</v>
      </c>
      <c r="B425" s="56" t="s">
        <v>640</v>
      </c>
      <c r="C425" s="56" t="s">
        <v>1072</v>
      </c>
      <c r="D425" s="56" t="s">
        <v>960</v>
      </c>
      <c r="E425" s="55">
        <v>328000</v>
      </c>
      <c r="F425" s="55">
        <v>328000</v>
      </c>
      <c r="G425" s="55">
        <v>327969.08</v>
      </c>
      <c r="H425" s="2"/>
    </row>
    <row r="426" spans="1:8" ht="51" outlineLevel="2" x14ac:dyDescent="0.25">
      <c r="A426" s="57" t="s">
        <v>1372</v>
      </c>
      <c r="B426" s="56" t="s">
        <v>640</v>
      </c>
      <c r="C426" s="56" t="s">
        <v>1072</v>
      </c>
      <c r="D426" s="56" t="s">
        <v>953</v>
      </c>
      <c r="E426" s="55">
        <v>8000</v>
      </c>
      <c r="F426" s="55">
        <v>8000</v>
      </c>
      <c r="G426" s="55">
        <v>7941.92</v>
      </c>
      <c r="H426" s="2"/>
    </row>
    <row r="427" spans="1:8" outlineLevel="1" x14ac:dyDescent="0.25">
      <c r="A427" s="57" t="s">
        <v>1474</v>
      </c>
      <c r="B427" s="56" t="s">
        <v>640</v>
      </c>
      <c r="C427" s="56" t="s">
        <v>1068</v>
      </c>
      <c r="D427" s="56" t="s">
        <v>616</v>
      </c>
      <c r="E427" s="55">
        <v>45434442.390000001</v>
      </c>
      <c r="F427" s="55">
        <v>45434442.390000001</v>
      </c>
      <c r="G427" s="55">
        <v>44068220.280000001</v>
      </c>
      <c r="H427" s="2"/>
    </row>
    <row r="428" spans="1:8" outlineLevel="2" x14ac:dyDescent="0.25">
      <c r="A428" s="57" t="s">
        <v>1373</v>
      </c>
      <c r="B428" s="56" t="s">
        <v>640</v>
      </c>
      <c r="C428" s="56" t="s">
        <v>1068</v>
      </c>
      <c r="D428" s="56" t="s">
        <v>955</v>
      </c>
      <c r="E428" s="55">
        <v>20840888.329999998</v>
      </c>
      <c r="F428" s="55">
        <v>20840888.329999998</v>
      </c>
      <c r="G428" s="55">
        <v>20830314.969999999</v>
      </c>
      <c r="H428" s="2"/>
    </row>
    <row r="429" spans="1:8" ht="25.5" outlineLevel="2" x14ac:dyDescent="0.25">
      <c r="A429" s="57" t="s">
        <v>1473</v>
      </c>
      <c r="B429" s="56" t="s">
        <v>640</v>
      </c>
      <c r="C429" s="56" t="s">
        <v>1068</v>
      </c>
      <c r="D429" s="56" t="s">
        <v>960</v>
      </c>
      <c r="E429" s="55">
        <v>70117.95</v>
      </c>
      <c r="F429" s="55">
        <v>70117.95</v>
      </c>
      <c r="G429" s="55">
        <v>30010.94</v>
      </c>
      <c r="H429" s="2"/>
    </row>
    <row r="430" spans="1:8" ht="51" outlineLevel="2" x14ac:dyDescent="0.25">
      <c r="A430" s="57" t="s">
        <v>1372</v>
      </c>
      <c r="B430" s="56" t="s">
        <v>640</v>
      </c>
      <c r="C430" s="56" t="s">
        <v>1068</v>
      </c>
      <c r="D430" s="56" t="s">
        <v>953</v>
      </c>
      <c r="E430" s="55">
        <v>6424882.1500000004</v>
      </c>
      <c r="F430" s="55">
        <v>6424882.1500000004</v>
      </c>
      <c r="G430" s="55">
        <v>6424882.1500000004</v>
      </c>
      <c r="H430" s="2"/>
    </row>
    <row r="431" spans="1:8" outlineLevel="2" x14ac:dyDescent="0.25">
      <c r="A431" s="57" t="s">
        <v>1338</v>
      </c>
      <c r="B431" s="56" t="s">
        <v>640</v>
      </c>
      <c r="C431" s="56" t="s">
        <v>1068</v>
      </c>
      <c r="D431" s="56" t="s">
        <v>638</v>
      </c>
      <c r="E431" s="55">
        <v>8650042.3000000007</v>
      </c>
      <c r="F431" s="55">
        <v>8650042.3000000007</v>
      </c>
      <c r="G431" s="55">
        <v>8049365.7800000003</v>
      </c>
      <c r="H431" s="2"/>
    </row>
    <row r="432" spans="1:8" outlineLevel="2" x14ac:dyDescent="0.25">
      <c r="A432" s="57" t="s">
        <v>1472</v>
      </c>
      <c r="B432" s="56" t="s">
        <v>640</v>
      </c>
      <c r="C432" s="56" t="s">
        <v>1068</v>
      </c>
      <c r="D432" s="56" t="s">
        <v>680</v>
      </c>
      <c r="E432" s="55">
        <v>3752443.2</v>
      </c>
      <c r="F432" s="55">
        <v>3752443.2</v>
      </c>
      <c r="G432" s="55">
        <v>3054662.21</v>
      </c>
      <c r="H432" s="2"/>
    </row>
    <row r="433" spans="1:8" ht="38.25" outlineLevel="2" x14ac:dyDescent="0.25">
      <c r="A433" s="57" t="s">
        <v>1386</v>
      </c>
      <c r="B433" s="56" t="s">
        <v>640</v>
      </c>
      <c r="C433" s="56" t="s">
        <v>1068</v>
      </c>
      <c r="D433" s="56" t="s">
        <v>659</v>
      </c>
      <c r="E433" s="55">
        <v>26718.75</v>
      </c>
      <c r="F433" s="55">
        <v>26718.75</v>
      </c>
      <c r="G433" s="55">
        <v>26718.75</v>
      </c>
      <c r="H433" s="2"/>
    </row>
    <row r="434" spans="1:8" ht="38.25" outlineLevel="2" x14ac:dyDescent="0.25">
      <c r="A434" s="57" t="s">
        <v>1471</v>
      </c>
      <c r="B434" s="56" t="s">
        <v>640</v>
      </c>
      <c r="C434" s="56" t="s">
        <v>1068</v>
      </c>
      <c r="D434" s="56" t="s">
        <v>677</v>
      </c>
      <c r="E434" s="55">
        <v>60079.19</v>
      </c>
      <c r="F434" s="55">
        <v>60079.19</v>
      </c>
      <c r="G434" s="55">
        <v>45000</v>
      </c>
      <c r="H434" s="2"/>
    </row>
    <row r="435" spans="1:8" ht="25.5" outlineLevel="2" x14ac:dyDescent="0.25">
      <c r="A435" s="57" t="s">
        <v>1470</v>
      </c>
      <c r="B435" s="56" t="s">
        <v>640</v>
      </c>
      <c r="C435" s="56" t="s">
        <v>1068</v>
      </c>
      <c r="D435" s="56" t="s">
        <v>1069</v>
      </c>
      <c r="E435" s="55">
        <v>5536015</v>
      </c>
      <c r="F435" s="55">
        <v>5536015</v>
      </c>
      <c r="G435" s="55">
        <v>5536015</v>
      </c>
      <c r="H435" s="2"/>
    </row>
    <row r="436" spans="1:8" outlineLevel="2" x14ac:dyDescent="0.25">
      <c r="A436" s="57" t="s">
        <v>1469</v>
      </c>
      <c r="B436" s="56" t="s">
        <v>640</v>
      </c>
      <c r="C436" s="56" t="s">
        <v>1068</v>
      </c>
      <c r="D436" s="56" t="s">
        <v>699</v>
      </c>
      <c r="E436" s="55">
        <v>70400</v>
      </c>
      <c r="F436" s="55">
        <v>70400</v>
      </c>
      <c r="G436" s="55">
        <v>70400</v>
      </c>
      <c r="H436" s="2"/>
    </row>
    <row r="437" spans="1:8" outlineLevel="2" x14ac:dyDescent="0.25">
      <c r="A437" s="57" t="s">
        <v>1317</v>
      </c>
      <c r="B437" s="56" t="s">
        <v>640</v>
      </c>
      <c r="C437" s="56" t="s">
        <v>1068</v>
      </c>
      <c r="D437" s="56" t="s">
        <v>684</v>
      </c>
      <c r="E437" s="55">
        <v>2855.52</v>
      </c>
      <c r="F437" s="55">
        <v>2855.52</v>
      </c>
      <c r="G437" s="55">
        <v>850.48</v>
      </c>
      <c r="H437" s="2"/>
    </row>
    <row r="438" spans="1:8" x14ac:dyDescent="0.25">
      <c r="A438" s="57" t="s">
        <v>1468</v>
      </c>
      <c r="B438" s="56" t="s">
        <v>939</v>
      </c>
      <c r="C438" s="56" t="s">
        <v>630</v>
      </c>
      <c r="D438" s="56" t="s">
        <v>616</v>
      </c>
      <c r="E438" s="55">
        <f>517389597.57-8563480-236178.64</f>
        <v>508589938.93000001</v>
      </c>
      <c r="F438" s="55">
        <v>517389597.56999999</v>
      </c>
      <c r="G438" s="55">
        <v>517389594.42000002</v>
      </c>
      <c r="H438" s="2"/>
    </row>
    <row r="439" spans="1:8" ht="38.25" outlineLevel="1" x14ac:dyDescent="0.25">
      <c r="A439" s="57" t="s">
        <v>1467</v>
      </c>
      <c r="B439" s="56" t="s">
        <v>939</v>
      </c>
      <c r="C439" s="56" t="s">
        <v>947</v>
      </c>
      <c r="D439" s="56" t="s">
        <v>616</v>
      </c>
      <c r="E439" s="55">
        <v>305434.96999999997</v>
      </c>
      <c r="F439" s="55">
        <v>305434.96999999997</v>
      </c>
      <c r="G439" s="55">
        <v>305432.03000000003</v>
      </c>
      <c r="H439" s="2"/>
    </row>
    <row r="440" spans="1:8" outlineLevel="2" x14ac:dyDescent="0.25">
      <c r="A440" s="57" t="s">
        <v>1338</v>
      </c>
      <c r="B440" s="56" t="s">
        <v>939</v>
      </c>
      <c r="C440" s="56" t="s">
        <v>947</v>
      </c>
      <c r="D440" s="56" t="s">
        <v>638</v>
      </c>
      <c r="E440" s="55">
        <v>305434.96999999997</v>
      </c>
      <c r="F440" s="55">
        <v>305434.96999999997</v>
      </c>
      <c r="G440" s="55">
        <v>305432.03000000003</v>
      </c>
      <c r="H440" s="2"/>
    </row>
    <row r="441" spans="1:8" ht="63.75" outlineLevel="1" x14ac:dyDescent="0.25">
      <c r="A441" s="57" t="s">
        <v>1329</v>
      </c>
      <c r="B441" s="56" t="s">
        <v>939</v>
      </c>
      <c r="C441" s="56" t="s">
        <v>946</v>
      </c>
      <c r="D441" s="56" t="s">
        <v>616</v>
      </c>
      <c r="E441" s="55">
        <v>5773765.1100000003</v>
      </c>
      <c r="F441" s="55">
        <v>5773765.1100000003</v>
      </c>
      <c r="G441" s="55">
        <v>5773765.1100000003</v>
      </c>
      <c r="H441" s="2"/>
    </row>
    <row r="442" spans="1:8" ht="25.5" outlineLevel="2" x14ac:dyDescent="0.25">
      <c r="A442" s="57" t="s">
        <v>1392</v>
      </c>
      <c r="B442" s="56" t="s">
        <v>939</v>
      </c>
      <c r="C442" s="56" t="s">
        <v>946</v>
      </c>
      <c r="D442" s="56" t="s">
        <v>784</v>
      </c>
      <c r="E442" s="55">
        <v>5161687.1399999997</v>
      </c>
      <c r="F442" s="55">
        <v>5161687.1399999997</v>
      </c>
      <c r="G442" s="55">
        <v>5161687.1399999997</v>
      </c>
      <c r="H442" s="2"/>
    </row>
    <row r="443" spans="1:8" ht="25.5" outlineLevel="2" x14ac:dyDescent="0.25">
      <c r="A443" s="57" t="s">
        <v>1323</v>
      </c>
      <c r="B443" s="56" t="s">
        <v>939</v>
      </c>
      <c r="C443" s="56" t="s">
        <v>946</v>
      </c>
      <c r="D443" s="56" t="s">
        <v>728</v>
      </c>
      <c r="E443" s="55">
        <v>612077.97</v>
      </c>
      <c r="F443" s="55">
        <v>612077.97</v>
      </c>
      <c r="G443" s="55">
        <v>612077.97</v>
      </c>
      <c r="H443" s="2"/>
    </row>
    <row r="444" spans="1:8" ht="76.5" outlineLevel="1" x14ac:dyDescent="0.25">
      <c r="A444" s="57" t="s">
        <v>1453</v>
      </c>
      <c r="B444" s="56" t="s">
        <v>939</v>
      </c>
      <c r="C444" s="56" t="s">
        <v>945</v>
      </c>
      <c r="D444" s="56" t="s">
        <v>616</v>
      </c>
      <c r="E444" s="55">
        <v>42536.4</v>
      </c>
      <c r="F444" s="55">
        <v>42536.4</v>
      </c>
      <c r="G444" s="55">
        <v>42536.4</v>
      </c>
      <c r="H444" s="2"/>
    </row>
    <row r="445" spans="1:8" ht="25.5" outlineLevel="2" x14ac:dyDescent="0.25">
      <c r="A445" s="57" t="s">
        <v>1392</v>
      </c>
      <c r="B445" s="56" t="s">
        <v>939</v>
      </c>
      <c r="C445" s="56" t="s">
        <v>945</v>
      </c>
      <c r="D445" s="56" t="s">
        <v>784</v>
      </c>
      <c r="E445" s="55">
        <v>42536.4</v>
      </c>
      <c r="F445" s="55">
        <v>42536.4</v>
      </c>
      <c r="G445" s="55">
        <v>42536.4</v>
      </c>
      <c r="H445" s="2"/>
    </row>
    <row r="446" spans="1:8" ht="38.25" outlineLevel="1" x14ac:dyDescent="0.25">
      <c r="A446" s="57" t="s">
        <v>1466</v>
      </c>
      <c r="B446" s="56" t="s">
        <v>939</v>
      </c>
      <c r="C446" s="56" t="s">
        <v>943</v>
      </c>
      <c r="D446" s="56" t="s">
        <v>616</v>
      </c>
      <c r="E446" s="55">
        <v>176297982.18000001</v>
      </c>
      <c r="F446" s="55">
        <v>176297982.18000001</v>
      </c>
      <c r="G446" s="55">
        <v>176297982.13999999</v>
      </c>
      <c r="H446" s="2"/>
    </row>
    <row r="447" spans="1:8" ht="63.75" outlineLevel="2" x14ac:dyDescent="0.25">
      <c r="A447" s="57" t="s">
        <v>1395</v>
      </c>
      <c r="B447" s="56" t="s">
        <v>939</v>
      </c>
      <c r="C447" s="56" t="s">
        <v>943</v>
      </c>
      <c r="D447" s="56" t="s">
        <v>791</v>
      </c>
      <c r="E447" s="55">
        <v>158578241.91999999</v>
      </c>
      <c r="F447" s="55">
        <v>158578241.91999999</v>
      </c>
      <c r="G447" s="55">
        <v>158578241.88</v>
      </c>
      <c r="H447" s="2"/>
    </row>
    <row r="448" spans="1:8" ht="25.5" outlineLevel="2" x14ac:dyDescent="0.25">
      <c r="A448" s="57" t="s">
        <v>1392</v>
      </c>
      <c r="B448" s="56" t="s">
        <v>939</v>
      </c>
      <c r="C448" s="56" t="s">
        <v>943</v>
      </c>
      <c r="D448" s="56" t="s">
        <v>784</v>
      </c>
      <c r="E448" s="55">
        <v>0</v>
      </c>
      <c r="F448" s="55">
        <v>0</v>
      </c>
      <c r="G448" s="55">
        <v>0</v>
      </c>
      <c r="H448" s="2"/>
    </row>
    <row r="449" spans="1:8" ht="63.75" outlineLevel="2" x14ac:dyDescent="0.25">
      <c r="A449" s="57" t="s">
        <v>1327</v>
      </c>
      <c r="B449" s="56" t="s">
        <v>939</v>
      </c>
      <c r="C449" s="56" t="s">
        <v>943</v>
      </c>
      <c r="D449" s="56" t="s">
        <v>743</v>
      </c>
      <c r="E449" s="55">
        <v>17719740.260000002</v>
      </c>
      <c r="F449" s="55">
        <v>17719740.260000002</v>
      </c>
      <c r="G449" s="55">
        <v>17719740.260000002</v>
      </c>
      <c r="H449" s="2"/>
    </row>
    <row r="450" spans="1:8" ht="25.5" outlineLevel="2" x14ac:dyDescent="0.25">
      <c r="A450" s="57" t="s">
        <v>1323</v>
      </c>
      <c r="B450" s="56" t="s">
        <v>939</v>
      </c>
      <c r="C450" s="56" t="s">
        <v>943</v>
      </c>
      <c r="D450" s="56" t="s">
        <v>728</v>
      </c>
      <c r="E450" s="55">
        <v>0</v>
      </c>
      <c r="F450" s="55">
        <v>0</v>
      </c>
      <c r="G450" s="55">
        <v>0</v>
      </c>
      <c r="H450" s="2"/>
    </row>
    <row r="451" spans="1:8" ht="25.5" outlineLevel="1" x14ac:dyDescent="0.25">
      <c r="A451" s="57" t="s">
        <v>1465</v>
      </c>
      <c r="B451" s="56" t="s">
        <v>939</v>
      </c>
      <c r="C451" s="56" t="s">
        <v>941</v>
      </c>
      <c r="D451" s="56" t="s">
        <v>616</v>
      </c>
      <c r="E451" s="55">
        <v>19503302.030000001</v>
      </c>
      <c r="F451" s="55">
        <v>19503302.030000001</v>
      </c>
      <c r="G451" s="55">
        <v>19503301.98</v>
      </c>
      <c r="H451" s="2"/>
    </row>
    <row r="452" spans="1:8" ht="25.5" outlineLevel="2" x14ac:dyDescent="0.25">
      <c r="A452" s="57" t="s">
        <v>1392</v>
      </c>
      <c r="B452" s="56" t="s">
        <v>939</v>
      </c>
      <c r="C452" s="56" t="s">
        <v>941</v>
      </c>
      <c r="D452" s="56" t="s">
        <v>784</v>
      </c>
      <c r="E452" s="55">
        <v>15946091.789999999</v>
      </c>
      <c r="F452" s="55">
        <v>15946091.789999999</v>
      </c>
      <c r="G452" s="55">
        <v>15946091.74</v>
      </c>
      <c r="H452" s="2"/>
    </row>
    <row r="453" spans="1:8" ht="25.5" outlineLevel="2" x14ac:dyDescent="0.25">
      <c r="A453" s="57" t="s">
        <v>1323</v>
      </c>
      <c r="B453" s="56" t="s">
        <v>939</v>
      </c>
      <c r="C453" s="56" t="s">
        <v>941</v>
      </c>
      <c r="D453" s="56" t="s">
        <v>728</v>
      </c>
      <c r="E453" s="55">
        <v>3557210.24</v>
      </c>
      <c r="F453" s="55">
        <v>3557210.24</v>
      </c>
      <c r="G453" s="55">
        <v>3557210.24</v>
      </c>
      <c r="H453" s="2"/>
    </row>
    <row r="454" spans="1:8" ht="51" outlineLevel="1" x14ac:dyDescent="0.25">
      <c r="A454" s="57" t="s">
        <v>1450</v>
      </c>
      <c r="B454" s="56" t="s">
        <v>939</v>
      </c>
      <c r="C454" s="56" t="s">
        <v>940</v>
      </c>
      <c r="D454" s="56" t="s">
        <v>616</v>
      </c>
      <c r="E454" s="55">
        <f>314401480-8563480</f>
        <v>305838000</v>
      </c>
      <c r="F454" s="55">
        <v>314401480</v>
      </c>
      <c r="G454" s="55">
        <v>314401479.88</v>
      </c>
      <c r="H454" s="2"/>
    </row>
    <row r="455" spans="1:8" ht="63.75" outlineLevel="2" x14ac:dyDescent="0.25">
      <c r="A455" s="57" t="s">
        <v>1395</v>
      </c>
      <c r="B455" s="56" t="s">
        <v>939</v>
      </c>
      <c r="C455" s="56" t="s">
        <v>940</v>
      </c>
      <c r="D455" s="56" t="s">
        <v>791</v>
      </c>
      <c r="E455" s="55">
        <f>279209391.99-6422609</f>
        <v>272786782.99000001</v>
      </c>
      <c r="F455" s="55">
        <v>279209391.99000001</v>
      </c>
      <c r="G455" s="55">
        <v>279209391.87</v>
      </c>
      <c r="H455" s="2"/>
    </row>
    <row r="456" spans="1:8" ht="63.75" outlineLevel="2" x14ac:dyDescent="0.25">
      <c r="A456" s="57" t="s">
        <v>1327</v>
      </c>
      <c r="B456" s="56" t="s">
        <v>939</v>
      </c>
      <c r="C456" s="56" t="s">
        <v>940</v>
      </c>
      <c r="D456" s="56" t="s">
        <v>743</v>
      </c>
      <c r="E456" s="55">
        <f>35192088.01-2140871</f>
        <v>33051217.009999998</v>
      </c>
      <c r="F456" s="55">
        <v>35192088.009999998</v>
      </c>
      <c r="G456" s="55">
        <v>35192088.009999998</v>
      </c>
      <c r="H456" s="2"/>
    </row>
    <row r="457" spans="1:8" ht="76.5" outlineLevel="1" x14ac:dyDescent="0.25">
      <c r="A457" s="57" t="s">
        <v>1424</v>
      </c>
      <c r="B457" s="56" t="s">
        <v>939</v>
      </c>
      <c r="C457" s="56" t="s">
        <v>938</v>
      </c>
      <c r="D457" s="56" t="s">
        <v>616</v>
      </c>
      <c r="E457" s="55">
        <f>1065096.88-236178.64</f>
        <v>828918.23999999987</v>
      </c>
      <c r="F457" s="55">
        <v>1065096.8799999999</v>
      </c>
      <c r="G457" s="55">
        <v>1065096.8799999999</v>
      </c>
      <c r="H457" s="2"/>
    </row>
    <row r="458" spans="1:8" ht="25.5" outlineLevel="2" x14ac:dyDescent="0.25">
      <c r="A458" s="57" t="s">
        <v>1392</v>
      </c>
      <c r="B458" s="56" t="s">
        <v>939</v>
      </c>
      <c r="C458" s="56" t="s">
        <v>938</v>
      </c>
      <c r="D458" s="56" t="s">
        <v>784</v>
      </c>
      <c r="E458" s="55">
        <f>1024101.94-236178.64</f>
        <v>787923.29999999993</v>
      </c>
      <c r="F458" s="55">
        <v>1024101.94</v>
      </c>
      <c r="G458" s="55">
        <v>1024101.94</v>
      </c>
      <c r="H458" s="2"/>
    </row>
    <row r="459" spans="1:8" ht="25.5" outlineLevel="2" x14ac:dyDescent="0.25">
      <c r="A459" s="57" t="s">
        <v>1323</v>
      </c>
      <c r="B459" s="56" t="s">
        <v>939</v>
      </c>
      <c r="C459" s="56" t="s">
        <v>938</v>
      </c>
      <c r="D459" s="56" t="s">
        <v>728</v>
      </c>
      <c r="E459" s="55">
        <v>40994.94</v>
      </c>
      <c r="F459" s="55">
        <v>40994.94</v>
      </c>
      <c r="G459" s="55">
        <v>40994.94</v>
      </c>
      <c r="H459" s="2"/>
    </row>
    <row r="460" spans="1:8" x14ac:dyDescent="0.25">
      <c r="A460" s="57" t="s">
        <v>1464</v>
      </c>
      <c r="B460" s="56" t="s">
        <v>889</v>
      </c>
      <c r="C460" s="56" t="s">
        <v>630</v>
      </c>
      <c r="D460" s="56" t="s">
        <v>616</v>
      </c>
      <c r="E460" s="55">
        <f>556303947.79-8547720-210426.38+567100</f>
        <v>548112901.40999997</v>
      </c>
      <c r="F460" s="55">
        <v>556303947.78999996</v>
      </c>
      <c r="G460" s="55">
        <v>549529193.41999996</v>
      </c>
      <c r="H460" s="2"/>
    </row>
    <row r="461" spans="1:8" ht="89.25" outlineLevel="1" x14ac:dyDescent="0.25">
      <c r="A461" s="57" t="s">
        <v>1463</v>
      </c>
      <c r="B461" s="56" t="s">
        <v>889</v>
      </c>
      <c r="C461" s="56" t="s">
        <v>935</v>
      </c>
      <c r="D461" s="56" t="s">
        <v>616</v>
      </c>
      <c r="E461" s="55">
        <v>994400</v>
      </c>
      <c r="F461" s="55">
        <v>994400</v>
      </c>
      <c r="G461" s="55">
        <v>994400</v>
      </c>
      <c r="H461" s="2"/>
    </row>
    <row r="462" spans="1:8" ht="25.5" outlineLevel="2" x14ac:dyDescent="0.25">
      <c r="A462" s="57" t="s">
        <v>1323</v>
      </c>
      <c r="B462" s="56" t="s">
        <v>889</v>
      </c>
      <c r="C462" s="56" t="s">
        <v>935</v>
      </c>
      <c r="D462" s="56" t="s">
        <v>728</v>
      </c>
      <c r="E462" s="55">
        <v>994400</v>
      </c>
      <c r="F462" s="55">
        <v>994400</v>
      </c>
      <c r="G462" s="55">
        <v>994400</v>
      </c>
      <c r="H462" s="2"/>
    </row>
    <row r="463" spans="1:8" ht="89.25" outlineLevel="1" x14ac:dyDescent="0.25">
      <c r="A463" s="57" t="s">
        <v>1462</v>
      </c>
      <c r="B463" s="56" t="s">
        <v>889</v>
      </c>
      <c r="C463" s="56" t="s">
        <v>933</v>
      </c>
      <c r="D463" s="56" t="s">
        <v>616</v>
      </c>
      <c r="E463" s="55">
        <v>1350257.08</v>
      </c>
      <c r="F463" s="55">
        <v>1350257.08</v>
      </c>
      <c r="G463" s="55">
        <v>793200</v>
      </c>
      <c r="H463" s="2"/>
    </row>
    <row r="464" spans="1:8" ht="25.5" outlineLevel="2" x14ac:dyDescent="0.25">
      <c r="A464" s="57" t="s">
        <v>1323</v>
      </c>
      <c r="B464" s="56" t="s">
        <v>889</v>
      </c>
      <c r="C464" s="56" t="s">
        <v>933</v>
      </c>
      <c r="D464" s="56" t="s">
        <v>728</v>
      </c>
      <c r="E464" s="55">
        <v>1350257.08</v>
      </c>
      <c r="F464" s="55">
        <v>1350257.08</v>
      </c>
      <c r="G464" s="55">
        <v>793200</v>
      </c>
      <c r="H464" s="2"/>
    </row>
    <row r="465" spans="1:8" ht="102" outlineLevel="1" x14ac:dyDescent="0.25">
      <c r="A465" s="57" t="s">
        <v>1461</v>
      </c>
      <c r="B465" s="56" t="s">
        <v>889</v>
      </c>
      <c r="C465" s="56" t="s">
        <v>931</v>
      </c>
      <c r="D465" s="56" t="s">
        <v>616</v>
      </c>
      <c r="E465" s="55">
        <v>535446.15</v>
      </c>
      <c r="F465" s="55">
        <v>535446.15</v>
      </c>
      <c r="G465" s="55">
        <v>535446.15</v>
      </c>
      <c r="H465" s="2"/>
    </row>
    <row r="466" spans="1:8" ht="25.5" outlineLevel="2" x14ac:dyDescent="0.25">
      <c r="A466" s="57" t="s">
        <v>1323</v>
      </c>
      <c r="B466" s="56" t="s">
        <v>889</v>
      </c>
      <c r="C466" s="56" t="s">
        <v>931</v>
      </c>
      <c r="D466" s="56" t="s">
        <v>728</v>
      </c>
      <c r="E466" s="55">
        <v>535446.15</v>
      </c>
      <c r="F466" s="55">
        <v>535446.15</v>
      </c>
      <c r="G466" s="55">
        <v>535446.15</v>
      </c>
      <c r="H466" s="2"/>
    </row>
    <row r="467" spans="1:8" ht="38.25" outlineLevel="1" x14ac:dyDescent="0.25">
      <c r="A467" s="57" t="s">
        <v>1336</v>
      </c>
      <c r="B467" s="56" t="s">
        <v>889</v>
      </c>
      <c r="C467" s="56" t="s">
        <v>723</v>
      </c>
      <c r="D467" s="56" t="s">
        <v>616</v>
      </c>
      <c r="E467" s="55">
        <v>4577479.01</v>
      </c>
      <c r="F467" s="55">
        <v>4577479.01</v>
      </c>
      <c r="G467" s="55">
        <v>4528076.4000000004</v>
      </c>
      <c r="H467" s="2"/>
    </row>
    <row r="468" spans="1:8" ht="25.5" outlineLevel="2" x14ac:dyDescent="0.25">
      <c r="A468" s="57" t="s">
        <v>1392</v>
      </c>
      <c r="B468" s="56" t="s">
        <v>889</v>
      </c>
      <c r="C468" s="56" t="s">
        <v>723</v>
      </c>
      <c r="D468" s="56" t="s">
        <v>784</v>
      </c>
      <c r="E468" s="55">
        <v>4577479.01</v>
      </c>
      <c r="F468" s="55">
        <v>4577479.01</v>
      </c>
      <c r="G468" s="55">
        <v>4528076.4000000004</v>
      </c>
      <c r="H468" s="2"/>
    </row>
    <row r="469" spans="1:8" ht="63.75" outlineLevel="1" x14ac:dyDescent="0.25">
      <c r="A469" s="57" t="s">
        <v>1460</v>
      </c>
      <c r="B469" s="56" t="s">
        <v>889</v>
      </c>
      <c r="C469" s="56" t="s">
        <v>929</v>
      </c>
      <c r="D469" s="56" t="s">
        <v>616</v>
      </c>
      <c r="E469" s="55">
        <v>5480641</v>
      </c>
      <c r="F469" s="55">
        <v>5480641</v>
      </c>
      <c r="G469" s="55">
        <v>621203</v>
      </c>
      <c r="H469" s="2"/>
    </row>
    <row r="470" spans="1:8" outlineLevel="2" x14ac:dyDescent="0.25">
      <c r="A470" s="57" t="s">
        <v>1338</v>
      </c>
      <c r="B470" s="56" t="s">
        <v>889</v>
      </c>
      <c r="C470" s="56" t="s">
        <v>929</v>
      </c>
      <c r="D470" s="56" t="s">
        <v>638</v>
      </c>
      <c r="E470" s="55">
        <v>1687641</v>
      </c>
      <c r="F470" s="55">
        <v>1687641</v>
      </c>
      <c r="G470" s="55">
        <v>621203</v>
      </c>
      <c r="H470" s="2"/>
    </row>
    <row r="471" spans="1:8" ht="25.5" outlineLevel="2" x14ac:dyDescent="0.25">
      <c r="A471" s="57" t="s">
        <v>1392</v>
      </c>
      <c r="B471" s="56" t="s">
        <v>889</v>
      </c>
      <c r="C471" s="56" t="s">
        <v>929</v>
      </c>
      <c r="D471" s="56" t="s">
        <v>784</v>
      </c>
      <c r="E471" s="55">
        <v>3793000</v>
      </c>
      <c r="F471" s="55">
        <v>3793000</v>
      </c>
      <c r="G471" s="55">
        <v>0</v>
      </c>
      <c r="H471" s="2"/>
    </row>
    <row r="472" spans="1:8" ht="63.75" outlineLevel="1" x14ac:dyDescent="0.25">
      <c r="A472" s="57" t="s">
        <v>1459</v>
      </c>
      <c r="B472" s="56" t="s">
        <v>889</v>
      </c>
      <c r="C472" s="56" t="s">
        <v>927</v>
      </c>
      <c r="D472" s="56" t="s">
        <v>616</v>
      </c>
      <c r="E472" s="55">
        <v>100000</v>
      </c>
      <c r="F472" s="55">
        <v>100000</v>
      </c>
      <c r="G472" s="55">
        <v>100000</v>
      </c>
      <c r="H472" s="2"/>
    </row>
    <row r="473" spans="1:8" ht="25.5" outlineLevel="2" x14ac:dyDescent="0.25">
      <c r="A473" s="57" t="s">
        <v>1392</v>
      </c>
      <c r="B473" s="56" t="s">
        <v>889</v>
      </c>
      <c r="C473" s="56" t="s">
        <v>927</v>
      </c>
      <c r="D473" s="56" t="s">
        <v>784</v>
      </c>
      <c r="E473" s="55">
        <v>100000</v>
      </c>
      <c r="F473" s="55">
        <v>100000</v>
      </c>
      <c r="G473" s="55">
        <v>100000</v>
      </c>
      <c r="H473" s="2"/>
    </row>
    <row r="474" spans="1:8" ht="38.25" outlineLevel="1" x14ac:dyDescent="0.25">
      <c r="A474" s="57" t="s">
        <v>1458</v>
      </c>
      <c r="B474" s="56" t="s">
        <v>889</v>
      </c>
      <c r="C474" s="56" t="s">
        <v>925</v>
      </c>
      <c r="D474" s="56" t="s">
        <v>616</v>
      </c>
      <c r="E474" s="55">
        <v>250880.13</v>
      </c>
      <c r="F474" s="55">
        <v>250880.13</v>
      </c>
      <c r="G474" s="55">
        <v>248440.64</v>
      </c>
      <c r="H474" s="2"/>
    </row>
    <row r="475" spans="1:8" outlineLevel="2" x14ac:dyDescent="0.25">
      <c r="A475" s="57" t="s">
        <v>1338</v>
      </c>
      <c r="B475" s="56" t="s">
        <v>889</v>
      </c>
      <c r="C475" s="56" t="s">
        <v>925</v>
      </c>
      <c r="D475" s="56" t="s">
        <v>638</v>
      </c>
      <c r="E475" s="55">
        <v>250880.13</v>
      </c>
      <c r="F475" s="55">
        <v>250880.13</v>
      </c>
      <c r="G475" s="55">
        <v>248440.64</v>
      </c>
      <c r="H475" s="2"/>
    </row>
    <row r="476" spans="1:8" ht="25.5" outlineLevel="1" x14ac:dyDescent="0.25">
      <c r="A476" s="57" t="s">
        <v>1457</v>
      </c>
      <c r="B476" s="56" t="s">
        <v>889</v>
      </c>
      <c r="C476" s="56" t="s">
        <v>922</v>
      </c>
      <c r="D476" s="56" t="s">
        <v>616</v>
      </c>
      <c r="E476" s="55">
        <v>149000</v>
      </c>
      <c r="F476" s="55">
        <v>149000</v>
      </c>
      <c r="G476" s="55">
        <v>149000</v>
      </c>
      <c r="H476" s="2"/>
    </row>
    <row r="477" spans="1:8" outlineLevel="2" x14ac:dyDescent="0.25">
      <c r="A477" s="57" t="s">
        <v>1456</v>
      </c>
      <c r="B477" s="56" t="s">
        <v>889</v>
      </c>
      <c r="C477" s="56" t="s">
        <v>922</v>
      </c>
      <c r="D477" s="56" t="s">
        <v>921</v>
      </c>
      <c r="E477" s="55">
        <v>149000</v>
      </c>
      <c r="F477" s="55">
        <v>149000</v>
      </c>
      <c r="G477" s="55">
        <v>149000</v>
      </c>
      <c r="H477" s="2"/>
    </row>
    <row r="478" spans="1:8" ht="51" outlineLevel="1" x14ac:dyDescent="0.25">
      <c r="A478" s="57" t="s">
        <v>1455</v>
      </c>
      <c r="B478" s="56" t="s">
        <v>889</v>
      </c>
      <c r="C478" s="56" t="s">
        <v>919</v>
      </c>
      <c r="D478" s="56" t="s">
        <v>616</v>
      </c>
      <c r="E478" s="55">
        <v>4316931.0999999996</v>
      </c>
      <c r="F478" s="55">
        <v>4316931.0999999996</v>
      </c>
      <c r="G478" s="55">
        <v>4303151.0999999996</v>
      </c>
      <c r="H478" s="2"/>
    </row>
    <row r="479" spans="1:8" ht="25.5" outlineLevel="2" x14ac:dyDescent="0.25">
      <c r="A479" s="57" t="s">
        <v>1392</v>
      </c>
      <c r="B479" s="56" t="s">
        <v>889</v>
      </c>
      <c r="C479" s="56" t="s">
        <v>919</v>
      </c>
      <c r="D479" s="56" t="s">
        <v>784</v>
      </c>
      <c r="E479" s="55">
        <v>4316931.0999999996</v>
      </c>
      <c r="F479" s="55">
        <v>4316931.0999999996</v>
      </c>
      <c r="G479" s="55">
        <v>4303151.0999999996</v>
      </c>
      <c r="H479" s="2"/>
    </row>
    <row r="480" spans="1:8" ht="89.25" outlineLevel="1" x14ac:dyDescent="0.25">
      <c r="A480" s="57" t="s">
        <v>1454</v>
      </c>
      <c r="B480" s="56" t="s">
        <v>889</v>
      </c>
      <c r="C480" s="56" t="s">
        <v>917</v>
      </c>
      <c r="D480" s="56" t="s">
        <v>616</v>
      </c>
      <c r="E480" s="55">
        <v>795538.46</v>
      </c>
      <c r="F480" s="55">
        <v>795538.46</v>
      </c>
      <c r="G480" s="55">
        <v>795538.46</v>
      </c>
      <c r="H480" s="2"/>
    </row>
    <row r="481" spans="1:8" outlineLevel="2" x14ac:dyDescent="0.25">
      <c r="A481" s="57" t="s">
        <v>1338</v>
      </c>
      <c r="B481" s="56" t="s">
        <v>889</v>
      </c>
      <c r="C481" s="56" t="s">
        <v>917</v>
      </c>
      <c r="D481" s="56" t="s">
        <v>638</v>
      </c>
      <c r="E481" s="55">
        <v>795538.46</v>
      </c>
      <c r="F481" s="55">
        <v>795538.46</v>
      </c>
      <c r="G481" s="55">
        <v>795538.46</v>
      </c>
      <c r="H481" s="2"/>
    </row>
    <row r="482" spans="1:8" ht="51" outlineLevel="1" x14ac:dyDescent="0.25">
      <c r="A482" s="57" t="s">
        <v>1428</v>
      </c>
      <c r="B482" s="56" t="s">
        <v>889</v>
      </c>
      <c r="C482" s="56" t="s">
        <v>862</v>
      </c>
      <c r="D482" s="56" t="s">
        <v>616</v>
      </c>
      <c r="E482" s="55">
        <v>0</v>
      </c>
      <c r="F482" s="55">
        <v>0</v>
      </c>
      <c r="G482" s="55">
        <v>0</v>
      </c>
      <c r="H482" s="2"/>
    </row>
    <row r="483" spans="1:8" outlineLevel="2" x14ac:dyDescent="0.25">
      <c r="A483" s="57" t="s">
        <v>1338</v>
      </c>
      <c r="B483" s="56" t="s">
        <v>889</v>
      </c>
      <c r="C483" s="56" t="s">
        <v>862</v>
      </c>
      <c r="D483" s="56" t="s">
        <v>638</v>
      </c>
      <c r="E483" s="55">
        <v>0</v>
      </c>
      <c r="F483" s="55">
        <v>0</v>
      </c>
      <c r="G483" s="55">
        <v>0</v>
      </c>
      <c r="H483" s="2"/>
    </row>
    <row r="484" spans="1:8" ht="63.75" outlineLevel="1" x14ac:dyDescent="0.25">
      <c r="A484" s="57" t="s">
        <v>1329</v>
      </c>
      <c r="B484" s="56" t="s">
        <v>889</v>
      </c>
      <c r="C484" s="56" t="s">
        <v>916</v>
      </c>
      <c r="D484" s="56" t="s">
        <v>616</v>
      </c>
      <c r="E484" s="55">
        <v>4325781.93</v>
      </c>
      <c r="F484" s="55">
        <v>4325781.93</v>
      </c>
      <c r="G484" s="55">
        <v>4310296.97</v>
      </c>
      <c r="H484" s="2"/>
    </row>
    <row r="485" spans="1:8" ht="25.5" outlineLevel="2" x14ac:dyDescent="0.25">
      <c r="A485" s="57" t="s">
        <v>1392</v>
      </c>
      <c r="B485" s="56" t="s">
        <v>889</v>
      </c>
      <c r="C485" s="56" t="s">
        <v>916</v>
      </c>
      <c r="D485" s="56" t="s">
        <v>784</v>
      </c>
      <c r="E485" s="55">
        <v>4325781.93</v>
      </c>
      <c r="F485" s="55">
        <v>4325781.93</v>
      </c>
      <c r="G485" s="55">
        <v>4310296.97</v>
      </c>
      <c r="H485" s="2"/>
    </row>
    <row r="486" spans="1:8" ht="76.5" outlineLevel="1" x14ac:dyDescent="0.25">
      <c r="A486" s="57" t="s">
        <v>1453</v>
      </c>
      <c r="B486" s="56" t="s">
        <v>889</v>
      </c>
      <c r="C486" s="56" t="s">
        <v>914</v>
      </c>
      <c r="D486" s="56" t="s">
        <v>616</v>
      </c>
      <c r="E486" s="55">
        <v>167868.1</v>
      </c>
      <c r="F486" s="55">
        <v>167868.1</v>
      </c>
      <c r="G486" s="55">
        <v>135267.79999999999</v>
      </c>
      <c r="H486" s="2"/>
    </row>
    <row r="487" spans="1:8" ht="25.5" outlineLevel="2" x14ac:dyDescent="0.25">
      <c r="A487" s="57" t="s">
        <v>1392</v>
      </c>
      <c r="B487" s="56" t="s">
        <v>889</v>
      </c>
      <c r="C487" s="56" t="s">
        <v>914</v>
      </c>
      <c r="D487" s="56" t="s">
        <v>784</v>
      </c>
      <c r="E487" s="55">
        <v>167868.1</v>
      </c>
      <c r="F487" s="55">
        <v>167868.1</v>
      </c>
      <c r="G487" s="55">
        <v>135267.79999999999</v>
      </c>
      <c r="H487" s="2"/>
    </row>
    <row r="488" spans="1:8" ht="63.75" outlineLevel="1" x14ac:dyDescent="0.25">
      <c r="A488" s="57" t="s">
        <v>1452</v>
      </c>
      <c r="B488" s="56" t="s">
        <v>889</v>
      </c>
      <c r="C488" s="56" t="s">
        <v>912</v>
      </c>
      <c r="D488" s="56" t="s">
        <v>616</v>
      </c>
      <c r="E488" s="55">
        <v>39811415.740000002</v>
      </c>
      <c r="F488" s="55">
        <v>39811415.740000002</v>
      </c>
      <c r="G488" s="55">
        <v>39811415.740000002</v>
      </c>
      <c r="H488" s="2"/>
    </row>
    <row r="489" spans="1:8" ht="63.75" outlineLevel="2" x14ac:dyDescent="0.25">
      <c r="A489" s="57" t="s">
        <v>1395</v>
      </c>
      <c r="B489" s="56" t="s">
        <v>889</v>
      </c>
      <c r="C489" s="56" t="s">
        <v>912</v>
      </c>
      <c r="D489" s="56" t="s">
        <v>791</v>
      </c>
      <c r="E489" s="55">
        <v>39811415.740000002</v>
      </c>
      <c r="F489" s="55">
        <v>39811415.740000002</v>
      </c>
      <c r="G489" s="55">
        <v>39811415.740000002</v>
      </c>
      <c r="H489" s="2"/>
    </row>
    <row r="490" spans="1:8" ht="76.5" outlineLevel="1" x14ac:dyDescent="0.25">
      <c r="A490" s="57" t="s">
        <v>1451</v>
      </c>
      <c r="B490" s="56" t="s">
        <v>889</v>
      </c>
      <c r="C490" s="56" t="s">
        <v>910</v>
      </c>
      <c r="D490" s="56" t="s">
        <v>616</v>
      </c>
      <c r="E490" s="55">
        <v>1140600</v>
      </c>
      <c r="F490" s="55">
        <v>1140600</v>
      </c>
      <c r="G490" s="55">
        <v>1114772.2</v>
      </c>
      <c r="H490" s="2"/>
    </row>
    <row r="491" spans="1:8" ht="63.75" outlineLevel="2" x14ac:dyDescent="0.25">
      <c r="A491" s="57" t="s">
        <v>1395</v>
      </c>
      <c r="B491" s="56" t="s">
        <v>889</v>
      </c>
      <c r="C491" s="56" t="s">
        <v>910</v>
      </c>
      <c r="D491" s="56" t="s">
        <v>791</v>
      </c>
      <c r="E491" s="55">
        <v>1140600</v>
      </c>
      <c r="F491" s="55">
        <v>1140600</v>
      </c>
      <c r="G491" s="55">
        <v>1114772.2</v>
      </c>
      <c r="H491" s="2"/>
    </row>
    <row r="492" spans="1:8" ht="51" outlineLevel="1" x14ac:dyDescent="0.25">
      <c r="A492" s="57" t="s">
        <v>1450</v>
      </c>
      <c r="B492" s="56" t="s">
        <v>889</v>
      </c>
      <c r="C492" s="56" t="s">
        <v>908</v>
      </c>
      <c r="D492" s="56" t="s">
        <v>616</v>
      </c>
      <c r="E492" s="55">
        <f>398884120-8547720</f>
        <v>390336400</v>
      </c>
      <c r="F492" s="55">
        <v>398884120</v>
      </c>
      <c r="G492" s="55">
        <v>398884120</v>
      </c>
      <c r="H492" s="2"/>
    </row>
    <row r="493" spans="1:8" ht="63.75" outlineLevel="2" x14ac:dyDescent="0.25">
      <c r="A493" s="57" t="s">
        <v>1395</v>
      </c>
      <c r="B493" s="56" t="s">
        <v>889</v>
      </c>
      <c r="C493" s="56" t="s">
        <v>908</v>
      </c>
      <c r="D493" s="56" t="s">
        <v>791</v>
      </c>
      <c r="E493" s="55">
        <f>398884120-8547720</f>
        <v>390336400</v>
      </c>
      <c r="F493" s="55">
        <v>398884120</v>
      </c>
      <c r="G493" s="55">
        <v>398884120</v>
      </c>
      <c r="H493" s="2"/>
    </row>
    <row r="494" spans="1:8" ht="153" outlineLevel="1" x14ac:dyDescent="0.25">
      <c r="A494" s="57" t="s">
        <v>1449</v>
      </c>
      <c r="B494" s="56" t="s">
        <v>889</v>
      </c>
      <c r="C494" s="56" t="s">
        <v>906</v>
      </c>
      <c r="D494" s="56" t="s">
        <v>616</v>
      </c>
      <c r="E494" s="55">
        <v>1587100</v>
      </c>
      <c r="F494" s="55">
        <v>1587100</v>
      </c>
      <c r="G494" s="55">
        <v>529883.87</v>
      </c>
      <c r="H494" s="2"/>
    </row>
    <row r="495" spans="1:8" ht="25.5" outlineLevel="2" x14ac:dyDescent="0.25">
      <c r="A495" s="57" t="s">
        <v>1392</v>
      </c>
      <c r="B495" s="56" t="s">
        <v>889</v>
      </c>
      <c r="C495" s="56" t="s">
        <v>906</v>
      </c>
      <c r="D495" s="56" t="s">
        <v>784</v>
      </c>
      <c r="E495" s="55">
        <v>1587100</v>
      </c>
      <c r="F495" s="55">
        <v>1587100</v>
      </c>
      <c r="G495" s="55">
        <v>529883.87</v>
      </c>
      <c r="H495" s="2"/>
    </row>
    <row r="496" spans="1:8" ht="76.5" outlineLevel="1" x14ac:dyDescent="0.25">
      <c r="A496" s="57" t="s">
        <v>1424</v>
      </c>
      <c r="B496" s="56" t="s">
        <v>889</v>
      </c>
      <c r="C496" s="56" t="s">
        <v>905</v>
      </c>
      <c r="D496" s="56" t="s">
        <v>616</v>
      </c>
      <c r="E496" s="55">
        <f>927319.49-210426.38</f>
        <v>716893.11</v>
      </c>
      <c r="F496" s="55">
        <v>927319.49</v>
      </c>
      <c r="G496" s="55">
        <v>927319.49</v>
      </c>
      <c r="H496" s="2"/>
    </row>
    <row r="497" spans="1:8" ht="25.5" outlineLevel="2" x14ac:dyDescent="0.25">
      <c r="A497" s="57" t="s">
        <v>1392</v>
      </c>
      <c r="B497" s="56" t="s">
        <v>889</v>
      </c>
      <c r="C497" s="56" t="s">
        <v>905</v>
      </c>
      <c r="D497" s="56" t="s">
        <v>784</v>
      </c>
      <c r="E497" s="55">
        <f>927319.49-210426.38</f>
        <v>716893.11</v>
      </c>
      <c r="F497" s="55">
        <v>927319.49</v>
      </c>
      <c r="G497" s="55">
        <v>927319.49</v>
      </c>
      <c r="H497" s="2"/>
    </row>
    <row r="498" spans="1:8" ht="114.75" outlineLevel="1" x14ac:dyDescent="0.25">
      <c r="A498" s="57" t="s">
        <v>1448</v>
      </c>
      <c r="B498" s="56" t="s">
        <v>889</v>
      </c>
      <c r="C498" s="56" t="s">
        <v>903</v>
      </c>
      <c r="D498" s="56" t="s">
        <v>616</v>
      </c>
      <c r="E498" s="55">
        <f>24525000+567100</f>
        <v>25092100</v>
      </c>
      <c r="F498" s="55">
        <v>24525000</v>
      </c>
      <c r="G498" s="55">
        <v>24525000</v>
      </c>
      <c r="H498" s="2"/>
    </row>
    <row r="499" spans="1:8" ht="63.75" outlineLevel="2" x14ac:dyDescent="0.25">
      <c r="A499" s="57" t="s">
        <v>1395</v>
      </c>
      <c r="B499" s="56" t="s">
        <v>889</v>
      </c>
      <c r="C499" s="56" t="s">
        <v>903</v>
      </c>
      <c r="D499" s="56" t="s">
        <v>791</v>
      </c>
      <c r="E499" s="55">
        <f>24525000+567100</f>
        <v>25092100</v>
      </c>
      <c r="F499" s="55">
        <v>24525000</v>
      </c>
      <c r="G499" s="55">
        <v>24525000</v>
      </c>
      <c r="H499" s="2"/>
    </row>
    <row r="500" spans="1:8" ht="25.5" outlineLevel="1" x14ac:dyDescent="0.25">
      <c r="A500" s="57" t="s">
        <v>1411</v>
      </c>
      <c r="B500" s="56" t="s">
        <v>889</v>
      </c>
      <c r="C500" s="56" t="s">
        <v>828</v>
      </c>
      <c r="D500" s="56" t="s">
        <v>616</v>
      </c>
      <c r="E500" s="55">
        <v>21644069.600000001</v>
      </c>
      <c r="F500" s="55">
        <v>21644069.600000001</v>
      </c>
      <c r="G500" s="55">
        <v>21644069.600000001</v>
      </c>
      <c r="H500" s="2"/>
    </row>
    <row r="501" spans="1:8" ht="63.75" outlineLevel="2" x14ac:dyDescent="0.25">
      <c r="A501" s="57" t="s">
        <v>1395</v>
      </c>
      <c r="B501" s="56" t="s">
        <v>889</v>
      </c>
      <c r="C501" s="56" t="s">
        <v>828</v>
      </c>
      <c r="D501" s="56" t="s">
        <v>791</v>
      </c>
      <c r="E501" s="55">
        <v>21644069.600000001</v>
      </c>
      <c r="F501" s="55">
        <v>21644069.600000001</v>
      </c>
      <c r="G501" s="55">
        <v>21644069.600000001</v>
      </c>
      <c r="H501" s="2"/>
    </row>
    <row r="502" spans="1:8" ht="63.75" outlineLevel="1" x14ac:dyDescent="0.25">
      <c r="A502" s="57" t="s">
        <v>1447</v>
      </c>
      <c r="B502" s="56" t="s">
        <v>889</v>
      </c>
      <c r="C502" s="56" t="s">
        <v>901</v>
      </c>
      <c r="D502" s="56" t="s">
        <v>616</v>
      </c>
      <c r="E502" s="55">
        <v>5539900</v>
      </c>
      <c r="F502" s="55">
        <v>5539900</v>
      </c>
      <c r="G502" s="55">
        <v>5494544.4400000004</v>
      </c>
      <c r="H502" s="2"/>
    </row>
    <row r="503" spans="1:8" ht="25.5" outlineLevel="2" x14ac:dyDescent="0.25">
      <c r="A503" s="57" t="s">
        <v>1392</v>
      </c>
      <c r="B503" s="56" t="s">
        <v>889</v>
      </c>
      <c r="C503" s="56" t="s">
        <v>901</v>
      </c>
      <c r="D503" s="56" t="s">
        <v>784</v>
      </c>
      <c r="E503" s="55">
        <f>220537.24+45355.56</f>
        <v>265892.8</v>
      </c>
      <c r="F503" s="55">
        <v>220537.24</v>
      </c>
      <c r="G503" s="55">
        <v>220537.24</v>
      </c>
      <c r="H503" s="2"/>
    </row>
    <row r="504" spans="1:8" ht="25.5" outlineLevel="2" x14ac:dyDescent="0.25">
      <c r="A504" s="57" t="s">
        <v>1323</v>
      </c>
      <c r="B504" s="56" t="s">
        <v>889</v>
      </c>
      <c r="C504" s="56" t="s">
        <v>901</v>
      </c>
      <c r="D504" s="56" t="s">
        <v>728</v>
      </c>
      <c r="E504" s="55">
        <f>5319362.76-45355.56</f>
        <v>5274007.2</v>
      </c>
      <c r="F504" s="55">
        <v>5319362.76</v>
      </c>
      <c r="G504" s="55">
        <v>5274007.2</v>
      </c>
      <c r="H504" s="2"/>
    </row>
    <row r="505" spans="1:8" ht="89.25" outlineLevel="1" x14ac:dyDescent="0.25">
      <c r="A505" s="57" t="s">
        <v>1446</v>
      </c>
      <c r="B505" s="56" t="s">
        <v>889</v>
      </c>
      <c r="C505" s="56" t="s">
        <v>899</v>
      </c>
      <c r="D505" s="56" t="s">
        <v>616</v>
      </c>
      <c r="E505" s="55">
        <v>2604900</v>
      </c>
      <c r="F505" s="55">
        <v>2604900</v>
      </c>
      <c r="G505" s="55">
        <v>2604900</v>
      </c>
      <c r="H505" s="2"/>
    </row>
    <row r="506" spans="1:8" ht="25.5" outlineLevel="2" x14ac:dyDescent="0.25">
      <c r="A506" s="57" t="s">
        <v>1323</v>
      </c>
      <c r="B506" s="56" t="s">
        <v>889</v>
      </c>
      <c r="C506" s="56" t="s">
        <v>899</v>
      </c>
      <c r="D506" s="56" t="s">
        <v>728</v>
      </c>
      <c r="E506" s="55">
        <v>2604900</v>
      </c>
      <c r="F506" s="55">
        <v>2604900</v>
      </c>
      <c r="G506" s="55">
        <v>2604900</v>
      </c>
      <c r="H506" s="2"/>
    </row>
    <row r="507" spans="1:8" ht="25.5" outlineLevel="1" x14ac:dyDescent="0.25">
      <c r="A507" s="57" t="s">
        <v>1445</v>
      </c>
      <c r="B507" s="56" t="s">
        <v>889</v>
      </c>
      <c r="C507" s="56" t="s">
        <v>897</v>
      </c>
      <c r="D507" s="56" t="s">
        <v>616</v>
      </c>
      <c r="E507" s="55">
        <v>12897900</v>
      </c>
      <c r="F507" s="55">
        <v>12897900</v>
      </c>
      <c r="G507" s="55">
        <v>12835874</v>
      </c>
      <c r="H507" s="2"/>
    </row>
    <row r="508" spans="1:8" ht="25.5" outlineLevel="2" x14ac:dyDescent="0.25">
      <c r="A508" s="57" t="s">
        <v>1392</v>
      </c>
      <c r="B508" s="56" t="s">
        <v>889</v>
      </c>
      <c r="C508" s="56" t="s">
        <v>897</v>
      </c>
      <c r="D508" s="56" t="s">
        <v>784</v>
      </c>
      <c r="E508" s="55">
        <f>160962+62026</f>
        <v>222988</v>
      </c>
      <c r="F508" s="55">
        <v>160962</v>
      </c>
      <c r="G508" s="55">
        <v>160962</v>
      </c>
      <c r="H508" s="2"/>
    </row>
    <row r="509" spans="1:8" ht="25.5" outlineLevel="2" x14ac:dyDescent="0.25">
      <c r="A509" s="57" t="s">
        <v>1323</v>
      </c>
      <c r="B509" s="56" t="s">
        <v>889</v>
      </c>
      <c r="C509" s="56" t="s">
        <v>897</v>
      </c>
      <c r="D509" s="56" t="s">
        <v>728</v>
      </c>
      <c r="E509" s="55">
        <f>12736938-62026</f>
        <v>12674912</v>
      </c>
      <c r="F509" s="55">
        <v>12736938</v>
      </c>
      <c r="G509" s="55">
        <v>12674912</v>
      </c>
      <c r="H509" s="2"/>
    </row>
    <row r="510" spans="1:8" ht="63.75" outlineLevel="1" x14ac:dyDescent="0.25">
      <c r="A510" s="57" t="s">
        <v>1444</v>
      </c>
      <c r="B510" s="56" t="s">
        <v>889</v>
      </c>
      <c r="C510" s="56" t="s">
        <v>895</v>
      </c>
      <c r="D510" s="56" t="s">
        <v>616</v>
      </c>
      <c r="E510" s="55">
        <v>20325800</v>
      </c>
      <c r="F510" s="55">
        <v>20325800</v>
      </c>
      <c r="G510" s="55">
        <v>20325800</v>
      </c>
      <c r="H510" s="2"/>
    </row>
    <row r="511" spans="1:8" ht="25.5" outlineLevel="2" x14ac:dyDescent="0.25">
      <c r="A511" s="57" t="s">
        <v>1323</v>
      </c>
      <c r="B511" s="56" t="s">
        <v>889</v>
      </c>
      <c r="C511" s="56" t="s">
        <v>895</v>
      </c>
      <c r="D511" s="56" t="s">
        <v>728</v>
      </c>
      <c r="E511" s="55">
        <v>20325800</v>
      </c>
      <c r="F511" s="55">
        <v>20325800</v>
      </c>
      <c r="G511" s="55">
        <v>20325800</v>
      </c>
      <c r="H511" s="2"/>
    </row>
    <row r="512" spans="1:8" ht="89.25" outlineLevel="1" x14ac:dyDescent="0.25">
      <c r="A512" s="57" t="s">
        <v>1443</v>
      </c>
      <c r="B512" s="56" t="s">
        <v>889</v>
      </c>
      <c r="C512" s="56" t="s">
        <v>893</v>
      </c>
      <c r="D512" s="56" t="s">
        <v>616</v>
      </c>
      <c r="E512" s="55">
        <v>113100</v>
      </c>
      <c r="F512" s="55">
        <v>113100</v>
      </c>
      <c r="G512" s="55">
        <v>112173.56</v>
      </c>
      <c r="H512" s="2"/>
    </row>
    <row r="513" spans="1:8" ht="25.5" outlineLevel="2" x14ac:dyDescent="0.25">
      <c r="A513" s="57" t="s">
        <v>1392</v>
      </c>
      <c r="B513" s="56" t="s">
        <v>889</v>
      </c>
      <c r="C513" s="56" t="s">
        <v>893</v>
      </c>
      <c r="D513" s="56" t="s">
        <v>784</v>
      </c>
      <c r="E513" s="55">
        <f>4500.76+926.44</f>
        <v>5427.2000000000007</v>
      </c>
      <c r="F513" s="55">
        <v>4500.76</v>
      </c>
      <c r="G513" s="55">
        <v>4500.76</v>
      </c>
      <c r="H513" s="2"/>
    </row>
    <row r="514" spans="1:8" ht="25.5" outlineLevel="2" x14ac:dyDescent="0.25">
      <c r="A514" s="57" t="s">
        <v>1323</v>
      </c>
      <c r="B514" s="56" t="s">
        <v>889</v>
      </c>
      <c r="C514" s="56" t="s">
        <v>893</v>
      </c>
      <c r="D514" s="56" t="s">
        <v>728</v>
      </c>
      <c r="E514" s="55">
        <f>108599.24-926.44</f>
        <v>107672.8</v>
      </c>
      <c r="F514" s="55">
        <v>108599.24</v>
      </c>
      <c r="G514" s="55">
        <v>107672.8</v>
      </c>
      <c r="H514" s="2"/>
    </row>
    <row r="515" spans="1:8" ht="89.25" outlineLevel="1" x14ac:dyDescent="0.25">
      <c r="A515" s="57" t="s">
        <v>1442</v>
      </c>
      <c r="B515" s="56" t="s">
        <v>889</v>
      </c>
      <c r="C515" s="56" t="s">
        <v>891</v>
      </c>
      <c r="D515" s="56" t="s">
        <v>616</v>
      </c>
      <c r="E515" s="55">
        <v>53200</v>
      </c>
      <c r="F515" s="55">
        <v>53200</v>
      </c>
      <c r="G515" s="55">
        <v>0</v>
      </c>
      <c r="H515" s="2"/>
    </row>
    <row r="516" spans="1:8" ht="25.5" outlineLevel="2" x14ac:dyDescent="0.25">
      <c r="A516" s="57" t="s">
        <v>1323</v>
      </c>
      <c r="B516" s="56" t="s">
        <v>889</v>
      </c>
      <c r="C516" s="56" t="s">
        <v>891</v>
      </c>
      <c r="D516" s="56" t="s">
        <v>728</v>
      </c>
      <c r="E516" s="55">
        <v>53200</v>
      </c>
      <c r="F516" s="55">
        <v>53200</v>
      </c>
      <c r="G516" s="55">
        <v>0</v>
      </c>
      <c r="H516" s="2"/>
    </row>
    <row r="517" spans="1:8" ht="63.75" outlineLevel="1" x14ac:dyDescent="0.25">
      <c r="A517" s="57" t="s">
        <v>1441</v>
      </c>
      <c r="B517" s="56" t="s">
        <v>889</v>
      </c>
      <c r="C517" s="56" t="s">
        <v>888</v>
      </c>
      <c r="D517" s="56" t="s">
        <v>616</v>
      </c>
      <c r="E517" s="55">
        <v>3205300</v>
      </c>
      <c r="F517" s="55">
        <v>3205300</v>
      </c>
      <c r="G517" s="55">
        <v>3205300</v>
      </c>
      <c r="H517" s="2"/>
    </row>
    <row r="518" spans="1:8" ht="63.75" outlineLevel="2" x14ac:dyDescent="0.25">
      <c r="A518" s="57" t="s">
        <v>1395</v>
      </c>
      <c r="B518" s="56" t="s">
        <v>889</v>
      </c>
      <c r="C518" s="56" t="s">
        <v>888</v>
      </c>
      <c r="D518" s="56" t="s">
        <v>791</v>
      </c>
      <c r="E518" s="55">
        <v>3205300</v>
      </c>
      <c r="F518" s="55">
        <v>3205300</v>
      </c>
      <c r="G518" s="55">
        <v>3205300</v>
      </c>
      <c r="H518" s="2"/>
    </row>
    <row r="519" spans="1:8" x14ac:dyDescent="0.25">
      <c r="A519" s="57" t="s">
        <v>1440</v>
      </c>
      <c r="B519" s="56" t="s">
        <v>851</v>
      </c>
      <c r="C519" s="56" t="s">
        <v>630</v>
      </c>
      <c r="D519" s="56" t="s">
        <v>616</v>
      </c>
      <c r="E519" s="55">
        <v>187688596.56</v>
      </c>
      <c r="F519" s="55">
        <v>187688596.56</v>
      </c>
      <c r="G519" s="55">
        <v>186756111.38999999</v>
      </c>
      <c r="H519" s="2"/>
    </row>
    <row r="520" spans="1:8" ht="76.5" outlineLevel="1" x14ac:dyDescent="0.25">
      <c r="A520" s="57" t="s">
        <v>1439</v>
      </c>
      <c r="B520" s="56" t="s">
        <v>851</v>
      </c>
      <c r="C520" s="56" t="s">
        <v>885</v>
      </c>
      <c r="D520" s="56" t="s">
        <v>616</v>
      </c>
      <c r="E520" s="55">
        <v>1892053.92</v>
      </c>
      <c r="F520" s="55">
        <v>1892053.92</v>
      </c>
      <c r="G520" s="55">
        <v>1892053.92</v>
      </c>
      <c r="H520" s="2"/>
    </row>
    <row r="521" spans="1:8" ht="25.5" outlineLevel="2" x14ac:dyDescent="0.25">
      <c r="A521" s="57" t="s">
        <v>1351</v>
      </c>
      <c r="B521" s="56" t="s">
        <v>851</v>
      </c>
      <c r="C521" s="56" t="s">
        <v>885</v>
      </c>
      <c r="D521" s="56" t="s">
        <v>818</v>
      </c>
      <c r="E521" s="55">
        <v>1892053.92</v>
      </c>
      <c r="F521" s="55">
        <v>1892053.92</v>
      </c>
      <c r="G521" s="55">
        <v>1892053.92</v>
      </c>
      <c r="H521" s="2"/>
    </row>
    <row r="522" spans="1:8" ht="38.25" outlineLevel="1" x14ac:dyDescent="0.25">
      <c r="A522" s="57" t="s">
        <v>1336</v>
      </c>
      <c r="B522" s="56" t="s">
        <v>851</v>
      </c>
      <c r="C522" s="56" t="s">
        <v>723</v>
      </c>
      <c r="D522" s="56" t="s">
        <v>616</v>
      </c>
      <c r="E522" s="55">
        <v>810600</v>
      </c>
      <c r="F522" s="55">
        <v>810600</v>
      </c>
      <c r="G522" s="55">
        <v>591030</v>
      </c>
      <c r="H522" s="2"/>
    </row>
    <row r="523" spans="1:8" ht="25.5" outlineLevel="2" x14ac:dyDescent="0.25">
      <c r="A523" s="57" t="s">
        <v>1323</v>
      </c>
      <c r="B523" s="56" t="s">
        <v>851</v>
      </c>
      <c r="C523" s="56" t="s">
        <v>723</v>
      </c>
      <c r="D523" s="56" t="s">
        <v>728</v>
      </c>
      <c r="E523" s="55">
        <v>810600</v>
      </c>
      <c r="F523" s="55">
        <v>810600</v>
      </c>
      <c r="G523" s="55">
        <v>591030</v>
      </c>
      <c r="H523" s="2"/>
    </row>
    <row r="524" spans="1:8" ht="38.25" outlineLevel="1" x14ac:dyDescent="0.25">
      <c r="A524" s="57" t="s">
        <v>1438</v>
      </c>
      <c r="B524" s="56" t="s">
        <v>851</v>
      </c>
      <c r="C524" s="56" t="s">
        <v>883</v>
      </c>
      <c r="D524" s="56" t="s">
        <v>616</v>
      </c>
      <c r="E524" s="55">
        <v>755666.67</v>
      </c>
      <c r="F524" s="55">
        <v>755666.67</v>
      </c>
      <c r="G524" s="55">
        <v>755666.67</v>
      </c>
      <c r="H524" s="2"/>
    </row>
    <row r="525" spans="1:8" ht="25.5" outlineLevel="2" x14ac:dyDescent="0.25">
      <c r="A525" s="57" t="s">
        <v>1323</v>
      </c>
      <c r="B525" s="56" t="s">
        <v>851</v>
      </c>
      <c r="C525" s="56" t="s">
        <v>883</v>
      </c>
      <c r="D525" s="56" t="s">
        <v>728</v>
      </c>
      <c r="E525" s="55">
        <v>755666.67</v>
      </c>
      <c r="F525" s="55">
        <v>755666.67</v>
      </c>
      <c r="G525" s="55">
        <v>755666.67</v>
      </c>
      <c r="H525" s="2"/>
    </row>
    <row r="526" spans="1:8" ht="25.5" outlineLevel="1" x14ac:dyDescent="0.25">
      <c r="A526" s="57" t="s">
        <v>1437</v>
      </c>
      <c r="B526" s="56" t="s">
        <v>851</v>
      </c>
      <c r="C526" s="56" t="s">
        <v>881</v>
      </c>
      <c r="D526" s="56" t="s">
        <v>616</v>
      </c>
      <c r="E526" s="55">
        <v>21295326.43</v>
      </c>
      <c r="F526" s="55">
        <v>21295326.43</v>
      </c>
      <c r="G526" s="55">
        <v>21279794.539999999</v>
      </c>
      <c r="H526" s="2"/>
    </row>
    <row r="527" spans="1:8" ht="25.5" outlineLevel="2" x14ac:dyDescent="0.25">
      <c r="A527" s="57" t="s">
        <v>1323</v>
      </c>
      <c r="B527" s="56" t="s">
        <v>851</v>
      </c>
      <c r="C527" s="56" t="s">
        <v>881</v>
      </c>
      <c r="D527" s="56" t="s">
        <v>728</v>
      </c>
      <c r="E527" s="55">
        <v>21295326.43</v>
      </c>
      <c r="F527" s="55">
        <v>21295326.43</v>
      </c>
      <c r="G527" s="55">
        <v>21279794.539999999</v>
      </c>
      <c r="H527" s="2"/>
    </row>
    <row r="528" spans="1:8" ht="38.25" outlineLevel="1" x14ac:dyDescent="0.25">
      <c r="A528" s="57" t="s">
        <v>1436</v>
      </c>
      <c r="B528" s="56" t="s">
        <v>851</v>
      </c>
      <c r="C528" s="56" t="s">
        <v>879</v>
      </c>
      <c r="D528" s="56" t="s">
        <v>616</v>
      </c>
      <c r="E528" s="55">
        <v>507504.15</v>
      </c>
      <c r="F528" s="55">
        <v>507504.15</v>
      </c>
      <c r="G528" s="55">
        <v>507502.8</v>
      </c>
      <c r="H528" s="2"/>
    </row>
    <row r="529" spans="1:8" outlineLevel="2" x14ac:dyDescent="0.25">
      <c r="A529" s="57" t="s">
        <v>1338</v>
      </c>
      <c r="B529" s="56" t="s">
        <v>851</v>
      </c>
      <c r="C529" s="56" t="s">
        <v>879</v>
      </c>
      <c r="D529" s="56" t="s">
        <v>638</v>
      </c>
      <c r="E529" s="55">
        <v>57779.35</v>
      </c>
      <c r="F529" s="55">
        <v>57779.35</v>
      </c>
      <c r="G529" s="55">
        <v>57778</v>
      </c>
      <c r="H529" s="2"/>
    </row>
    <row r="530" spans="1:8" ht="25.5" outlineLevel="2" x14ac:dyDescent="0.25">
      <c r="A530" s="57" t="s">
        <v>1323</v>
      </c>
      <c r="B530" s="56" t="s">
        <v>851</v>
      </c>
      <c r="C530" s="56" t="s">
        <v>879</v>
      </c>
      <c r="D530" s="56" t="s">
        <v>728</v>
      </c>
      <c r="E530" s="55">
        <v>449724.8</v>
      </c>
      <c r="F530" s="55">
        <v>449724.8</v>
      </c>
      <c r="G530" s="55">
        <v>449724.8</v>
      </c>
      <c r="H530" s="2"/>
    </row>
    <row r="531" spans="1:8" ht="38.25" outlineLevel="1" x14ac:dyDescent="0.25">
      <c r="A531" s="57" t="s">
        <v>1435</v>
      </c>
      <c r="B531" s="56" t="s">
        <v>851</v>
      </c>
      <c r="C531" s="56" t="s">
        <v>877</v>
      </c>
      <c r="D531" s="56" t="s">
        <v>616</v>
      </c>
      <c r="E531" s="55">
        <v>2577354.79</v>
      </c>
      <c r="F531" s="55">
        <v>2577354.79</v>
      </c>
      <c r="G531" s="55">
        <v>2577354.79</v>
      </c>
      <c r="H531" s="2"/>
    </row>
    <row r="532" spans="1:8" ht="25.5" outlineLevel="2" x14ac:dyDescent="0.25">
      <c r="A532" s="57" t="s">
        <v>1323</v>
      </c>
      <c r="B532" s="56" t="s">
        <v>851</v>
      </c>
      <c r="C532" s="56" t="s">
        <v>877</v>
      </c>
      <c r="D532" s="56" t="s">
        <v>728</v>
      </c>
      <c r="E532" s="55">
        <v>2577354.79</v>
      </c>
      <c r="F532" s="55">
        <v>2577354.79</v>
      </c>
      <c r="G532" s="55">
        <v>2577354.79</v>
      </c>
      <c r="H532" s="2"/>
    </row>
    <row r="533" spans="1:8" ht="25.5" outlineLevel="1" x14ac:dyDescent="0.25">
      <c r="A533" s="57" t="s">
        <v>1434</v>
      </c>
      <c r="B533" s="56" t="s">
        <v>851</v>
      </c>
      <c r="C533" s="56" t="s">
        <v>875</v>
      </c>
      <c r="D533" s="56" t="s">
        <v>616</v>
      </c>
      <c r="E533" s="55">
        <v>171526.81</v>
      </c>
      <c r="F533" s="55">
        <v>171526.81</v>
      </c>
      <c r="G533" s="55">
        <v>171526.81</v>
      </c>
      <c r="H533" s="2"/>
    </row>
    <row r="534" spans="1:8" ht="25.5" outlineLevel="2" x14ac:dyDescent="0.25">
      <c r="A534" s="57" t="s">
        <v>1323</v>
      </c>
      <c r="B534" s="56" t="s">
        <v>851</v>
      </c>
      <c r="C534" s="56" t="s">
        <v>875</v>
      </c>
      <c r="D534" s="56" t="s">
        <v>728</v>
      </c>
      <c r="E534" s="55">
        <v>171526.81</v>
      </c>
      <c r="F534" s="55">
        <v>171526.81</v>
      </c>
      <c r="G534" s="55">
        <v>171526.81</v>
      </c>
      <c r="H534" s="2"/>
    </row>
    <row r="535" spans="1:8" ht="38.25" outlineLevel="1" x14ac:dyDescent="0.25">
      <c r="A535" s="57" t="s">
        <v>1415</v>
      </c>
      <c r="B535" s="56" t="s">
        <v>851</v>
      </c>
      <c r="C535" s="56" t="s">
        <v>837</v>
      </c>
      <c r="D535" s="56" t="s">
        <v>616</v>
      </c>
      <c r="E535" s="55">
        <v>511455.47</v>
      </c>
      <c r="F535" s="55">
        <v>511455.47</v>
      </c>
      <c r="G535" s="55">
        <v>511455.47</v>
      </c>
      <c r="H535" s="2"/>
    </row>
    <row r="536" spans="1:8" ht="25.5" outlineLevel="2" x14ac:dyDescent="0.25">
      <c r="A536" s="57" t="s">
        <v>1323</v>
      </c>
      <c r="B536" s="56" t="s">
        <v>851</v>
      </c>
      <c r="C536" s="56" t="s">
        <v>837</v>
      </c>
      <c r="D536" s="56" t="s">
        <v>728</v>
      </c>
      <c r="E536" s="55">
        <v>511455.47</v>
      </c>
      <c r="F536" s="55">
        <v>511455.47</v>
      </c>
      <c r="G536" s="55">
        <v>511455.47</v>
      </c>
      <c r="H536" s="2"/>
    </row>
    <row r="537" spans="1:8" ht="63.75" outlineLevel="1" x14ac:dyDescent="0.25">
      <c r="A537" s="57" t="s">
        <v>1433</v>
      </c>
      <c r="B537" s="56" t="s">
        <v>851</v>
      </c>
      <c r="C537" s="56" t="s">
        <v>869</v>
      </c>
      <c r="D537" s="56" t="s">
        <v>616</v>
      </c>
      <c r="E537" s="55">
        <v>2049143.92</v>
      </c>
      <c r="F537" s="55">
        <v>2049143.92</v>
      </c>
      <c r="G537" s="55">
        <v>1372242.21</v>
      </c>
      <c r="H537" s="2"/>
    </row>
    <row r="538" spans="1:8" ht="102" outlineLevel="2" x14ac:dyDescent="0.25">
      <c r="A538" s="57" t="s">
        <v>1432</v>
      </c>
      <c r="B538" s="56" t="s">
        <v>851</v>
      </c>
      <c r="C538" s="56" t="s">
        <v>869</v>
      </c>
      <c r="D538" s="56" t="s">
        <v>872</v>
      </c>
      <c r="E538" s="55">
        <f>1503643.66+545500.26</f>
        <v>2049143.92</v>
      </c>
      <c r="F538" s="55">
        <v>1503643.66</v>
      </c>
      <c r="G538" s="55">
        <v>826741.95</v>
      </c>
      <c r="H538" s="2"/>
    </row>
    <row r="539" spans="1:8" ht="76.5" outlineLevel="2" x14ac:dyDescent="0.25">
      <c r="A539" s="57" t="s">
        <v>1431</v>
      </c>
      <c r="B539" s="56" t="s">
        <v>851</v>
      </c>
      <c r="C539" s="56" t="s">
        <v>869</v>
      </c>
      <c r="D539" s="56" t="s">
        <v>871</v>
      </c>
      <c r="E539" s="55">
        <v>0</v>
      </c>
      <c r="F539" s="55">
        <v>37994.230000000003</v>
      </c>
      <c r="G539" s="55">
        <v>37994.230000000003</v>
      </c>
      <c r="H539" s="2"/>
    </row>
    <row r="540" spans="1:8" ht="76.5" outlineLevel="2" x14ac:dyDescent="0.25">
      <c r="A540" s="57" t="s">
        <v>1431</v>
      </c>
      <c r="B540" s="56" t="s">
        <v>851</v>
      </c>
      <c r="C540" s="56" t="s">
        <v>869</v>
      </c>
      <c r="D540" s="56" t="s">
        <v>868</v>
      </c>
      <c r="E540" s="55">
        <v>0</v>
      </c>
      <c r="F540" s="55">
        <v>507506.03</v>
      </c>
      <c r="G540" s="55">
        <v>507506.03</v>
      </c>
      <c r="H540" s="2"/>
    </row>
    <row r="541" spans="1:8" ht="51" outlineLevel="1" x14ac:dyDescent="0.25">
      <c r="A541" s="57" t="s">
        <v>1430</v>
      </c>
      <c r="B541" s="56" t="s">
        <v>851</v>
      </c>
      <c r="C541" s="56" t="s">
        <v>866</v>
      </c>
      <c r="D541" s="56" t="s">
        <v>616</v>
      </c>
      <c r="E541" s="55">
        <v>121254.87</v>
      </c>
      <c r="F541" s="55">
        <v>121254.87</v>
      </c>
      <c r="G541" s="55">
        <v>121254.87</v>
      </c>
      <c r="H541" s="2"/>
    </row>
    <row r="542" spans="1:8" ht="25.5" outlineLevel="2" x14ac:dyDescent="0.25">
      <c r="A542" s="57" t="s">
        <v>1323</v>
      </c>
      <c r="B542" s="56" t="s">
        <v>851</v>
      </c>
      <c r="C542" s="56" t="s">
        <v>866</v>
      </c>
      <c r="D542" s="56" t="s">
        <v>728</v>
      </c>
      <c r="E542" s="55">
        <v>121254.87</v>
      </c>
      <c r="F542" s="55">
        <v>121254.87</v>
      </c>
      <c r="G542" s="55">
        <v>121254.87</v>
      </c>
      <c r="H542" s="2"/>
    </row>
    <row r="543" spans="1:8" ht="38.25" outlineLevel="1" x14ac:dyDescent="0.25">
      <c r="A543" s="57" t="s">
        <v>1429</v>
      </c>
      <c r="B543" s="56" t="s">
        <v>851</v>
      </c>
      <c r="C543" s="56" t="s">
        <v>864</v>
      </c>
      <c r="D543" s="56" t="s">
        <v>616</v>
      </c>
      <c r="E543" s="55">
        <v>38296.14</v>
      </c>
      <c r="F543" s="55">
        <v>38296.14</v>
      </c>
      <c r="G543" s="55">
        <v>38296.14</v>
      </c>
      <c r="H543" s="2"/>
    </row>
    <row r="544" spans="1:8" ht="25.5" outlineLevel="2" x14ac:dyDescent="0.25">
      <c r="A544" s="57" t="s">
        <v>1323</v>
      </c>
      <c r="B544" s="56" t="s">
        <v>851</v>
      </c>
      <c r="C544" s="56" t="s">
        <v>864</v>
      </c>
      <c r="D544" s="56" t="s">
        <v>728</v>
      </c>
      <c r="E544" s="55">
        <v>38296.14</v>
      </c>
      <c r="F544" s="55">
        <v>38296.14</v>
      </c>
      <c r="G544" s="55">
        <v>38296.14</v>
      </c>
      <c r="H544" s="2"/>
    </row>
    <row r="545" spans="1:8" ht="51" outlineLevel="1" x14ac:dyDescent="0.25">
      <c r="A545" s="57" t="s">
        <v>1428</v>
      </c>
      <c r="B545" s="56" t="s">
        <v>851</v>
      </c>
      <c r="C545" s="56" t="s">
        <v>862</v>
      </c>
      <c r="D545" s="56" t="s">
        <v>616</v>
      </c>
      <c r="E545" s="55">
        <v>31268307.690000001</v>
      </c>
      <c r="F545" s="55">
        <v>31268307.690000001</v>
      </c>
      <c r="G545" s="55">
        <v>31268307.690000001</v>
      </c>
      <c r="H545" s="2"/>
    </row>
    <row r="546" spans="1:8" ht="25.5" outlineLevel="2" x14ac:dyDescent="0.25">
      <c r="A546" s="57" t="s">
        <v>1323</v>
      </c>
      <c r="B546" s="56" t="s">
        <v>851</v>
      </c>
      <c r="C546" s="56" t="s">
        <v>862</v>
      </c>
      <c r="D546" s="56" t="s">
        <v>728</v>
      </c>
      <c r="E546" s="55">
        <v>31268307.690000001</v>
      </c>
      <c r="F546" s="55">
        <v>31268307.690000001</v>
      </c>
      <c r="G546" s="55">
        <v>31268307.690000001</v>
      </c>
      <c r="H546" s="2"/>
    </row>
    <row r="547" spans="1:8" ht="63.75" outlineLevel="1" x14ac:dyDescent="0.25">
      <c r="A547" s="57" t="s">
        <v>1329</v>
      </c>
      <c r="B547" s="56" t="s">
        <v>851</v>
      </c>
      <c r="C547" s="56" t="s">
        <v>861</v>
      </c>
      <c r="D547" s="56" t="s">
        <v>616</v>
      </c>
      <c r="E547" s="55">
        <v>785000</v>
      </c>
      <c r="F547" s="55">
        <v>785000</v>
      </c>
      <c r="G547" s="55">
        <v>771176.28</v>
      </c>
      <c r="H547" s="2"/>
    </row>
    <row r="548" spans="1:8" ht="25.5" outlineLevel="2" x14ac:dyDescent="0.25">
      <c r="A548" s="57" t="s">
        <v>1323</v>
      </c>
      <c r="B548" s="56" t="s">
        <v>851</v>
      </c>
      <c r="C548" s="56" t="s">
        <v>861</v>
      </c>
      <c r="D548" s="56" t="s">
        <v>728</v>
      </c>
      <c r="E548" s="55">
        <v>785000</v>
      </c>
      <c r="F548" s="55">
        <v>785000</v>
      </c>
      <c r="G548" s="55">
        <v>771176.28</v>
      </c>
      <c r="H548" s="2"/>
    </row>
    <row r="549" spans="1:8" ht="38.25" outlineLevel="1" x14ac:dyDescent="0.25">
      <c r="A549" s="57" t="s">
        <v>1427</v>
      </c>
      <c r="B549" s="56" t="s">
        <v>851</v>
      </c>
      <c r="C549" s="56" t="s">
        <v>859</v>
      </c>
      <c r="D549" s="56" t="s">
        <v>616</v>
      </c>
      <c r="E549" s="55">
        <v>66159691</v>
      </c>
      <c r="F549" s="55">
        <v>66159691</v>
      </c>
      <c r="G549" s="55">
        <v>66153034.5</v>
      </c>
      <c r="H549" s="2"/>
    </row>
    <row r="550" spans="1:8" ht="63.75" outlineLevel="2" x14ac:dyDescent="0.25">
      <c r="A550" s="57" t="s">
        <v>1327</v>
      </c>
      <c r="B550" s="56" t="s">
        <v>851</v>
      </c>
      <c r="C550" s="56" t="s">
        <v>859</v>
      </c>
      <c r="D550" s="56" t="s">
        <v>743</v>
      </c>
      <c r="E550" s="55">
        <v>39471201.270000003</v>
      </c>
      <c r="F550" s="55">
        <v>39471201.270000003</v>
      </c>
      <c r="G550" s="55">
        <v>39464544.770000003</v>
      </c>
      <c r="H550" s="2"/>
    </row>
    <row r="551" spans="1:8" ht="89.25" outlineLevel="2" x14ac:dyDescent="0.25">
      <c r="A551" s="57" t="s">
        <v>1326</v>
      </c>
      <c r="B551" s="56" t="s">
        <v>851</v>
      </c>
      <c r="C551" s="56" t="s">
        <v>859</v>
      </c>
      <c r="D551" s="56" t="s">
        <v>738</v>
      </c>
      <c r="E551" s="55">
        <v>26688489.73</v>
      </c>
      <c r="F551" s="55">
        <v>26688489.73</v>
      </c>
      <c r="G551" s="55">
        <v>26688489.73</v>
      </c>
      <c r="H551" s="2"/>
    </row>
    <row r="552" spans="1:8" ht="76.5" outlineLevel="1" x14ac:dyDescent="0.25">
      <c r="A552" s="57" t="s">
        <v>1424</v>
      </c>
      <c r="B552" s="56" t="s">
        <v>851</v>
      </c>
      <c r="C552" s="56" t="s">
        <v>858</v>
      </c>
      <c r="D552" s="56" t="s">
        <v>616</v>
      </c>
      <c r="E552" s="55">
        <v>339118.92</v>
      </c>
      <c r="F552" s="55">
        <v>339118.92</v>
      </c>
      <c r="G552" s="55">
        <v>339118.92</v>
      </c>
      <c r="H552" s="2"/>
    </row>
    <row r="553" spans="1:8" ht="25.5" outlineLevel="2" x14ac:dyDescent="0.25">
      <c r="A553" s="57" t="s">
        <v>1323</v>
      </c>
      <c r="B553" s="56" t="s">
        <v>851</v>
      </c>
      <c r="C553" s="56" t="s">
        <v>858</v>
      </c>
      <c r="D553" s="56" t="s">
        <v>728</v>
      </c>
      <c r="E553" s="55">
        <v>339118.92</v>
      </c>
      <c r="F553" s="55">
        <v>339118.92</v>
      </c>
      <c r="G553" s="55">
        <v>339118.92</v>
      </c>
      <c r="H553" s="2"/>
    </row>
    <row r="554" spans="1:8" ht="63.75" outlineLevel="1" x14ac:dyDescent="0.25">
      <c r="A554" s="57" t="s">
        <v>1329</v>
      </c>
      <c r="B554" s="56" t="s">
        <v>851</v>
      </c>
      <c r="C554" s="56" t="s">
        <v>857</v>
      </c>
      <c r="D554" s="56" t="s">
        <v>616</v>
      </c>
      <c r="E554" s="55">
        <v>885798.45</v>
      </c>
      <c r="F554" s="55">
        <v>885798.45</v>
      </c>
      <c r="G554" s="55">
        <v>885798.45</v>
      </c>
      <c r="H554" s="2"/>
    </row>
    <row r="555" spans="1:8" ht="25.5" outlineLevel="2" x14ac:dyDescent="0.25">
      <c r="A555" s="57" t="s">
        <v>1392</v>
      </c>
      <c r="B555" s="56" t="s">
        <v>851</v>
      </c>
      <c r="C555" s="56" t="s">
        <v>857</v>
      </c>
      <c r="D555" s="56" t="s">
        <v>784</v>
      </c>
      <c r="E555" s="55">
        <v>885798.45</v>
      </c>
      <c r="F555" s="55">
        <v>885798.45</v>
      </c>
      <c r="G555" s="55">
        <v>885798.45</v>
      </c>
      <c r="H555" s="2"/>
    </row>
    <row r="556" spans="1:8" ht="38.25" outlineLevel="1" x14ac:dyDescent="0.25">
      <c r="A556" s="57" t="s">
        <v>1426</v>
      </c>
      <c r="B556" s="56" t="s">
        <v>851</v>
      </c>
      <c r="C556" s="56" t="s">
        <v>855</v>
      </c>
      <c r="D556" s="56" t="s">
        <v>616</v>
      </c>
      <c r="E556" s="55">
        <v>57074748.789999999</v>
      </c>
      <c r="F556" s="55">
        <v>57074748.789999999</v>
      </c>
      <c r="G556" s="55">
        <v>57074748.789999999</v>
      </c>
      <c r="H556" s="2"/>
    </row>
    <row r="557" spans="1:8" ht="63.75" outlineLevel="2" x14ac:dyDescent="0.25">
      <c r="A557" s="57" t="s">
        <v>1395</v>
      </c>
      <c r="B557" s="56" t="s">
        <v>851</v>
      </c>
      <c r="C557" s="56" t="s">
        <v>855</v>
      </c>
      <c r="D557" s="56" t="s">
        <v>791</v>
      </c>
      <c r="E557" s="55">
        <v>57074748.789999999</v>
      </c>
      <c r="F557" s="55">
        <v>57074748.789999999</v>
      </c>
      <c r="G557" s="55">
        <v>57074748.789999999</v>
      </c>
      <c r="H557" s="2"/>
    </row>
    <row r="558" spans="1:8" ht="51" outlineLevel="1" x14ac:dyDescent="0.25">
      <c r="A558" s="57" t="s">
        <v>1425</v>
      </c>
      <c r="B558" s="56" t="s">
        <v>851</v>
      </c>
      <c r="C558" s="56" t="s">
        <v>853</v>
      </c>
      <c r="D558" s="56" t="s">
        <v>616</v>
      </c>
      <c r="E558" s="55">
        <v>279737.59999999998</v>
      </c>
      <c r="F558" s="55">
        <v>279737.59999999998</v>
      </c>
      <c r="G558" s="55">
        <v>279737.59999999998</v>
      </c>
      <c r="H558" s="2"/>
    </row>
    <row r="559" spans="1:8" ht="25.5" outlineLevel="2" x14ac:dyDescent="0.25">
      <c r="A559" s="57" t="s">
        <v>1392</v>
      </c>
      <c r="B559" s="56" t="s">
        <v>851</v>
      </c>
      <c r="C559" s="56" t="s">
        <v>853</v>
      </c>
      <c r="D559" s="56" t="s">
        <v>784</v>
      </c>
      <c r="E559" s="55">
        <v>279737.59999999998</v>
      </c>
      <c r="F559" s="55">
        <v>279737.59999999998</v>
      </c>
      <c r="G559" s="55">
        <v>279737.59999999998</v>
      </c>
      <c r="H559" s="2"/>
    </row>
    <row r="560" spans="1:8" ht="76.5" outlineLevel="1" x14ac:dyDescent="0.25">
      <c r="A560" s="57" t="s">
        <v>1424</v>
      </c>
      <c r="B560" s="56" t="s">
        <v>851</v>
      </c>
      <c r="C560" s="56" t="s">
        <v>850</v>
      </c>
      <c r="D560" s="56" t="s">
        <v>616</v>
      </c>
      <c r="E560" s="55">
        <v>166010.94</v>
      </c>
      <c r="F560" s="55">
        <v>166010.94</v>
      </c>
      <c r="G560" s="55">
        <v>166010.94</v>
      </c>
      <c r="H560" s="2"/>
    </row>
    <row r="561" spans="1:8" ht="25.5" outlineLevel="2" x14ac:dyDescent="0.25">
      <c r="A561" s="57" t="s">
        <v>1392</v>
      </c>
      <c r="B561" s="56" t="s">
        <v>851</v>
      </c>
      <c r="C561" s="56" t="s">
        <v>850</v>
      </c>
      <c r="D561" s="56" t="s">
        <v>784</v>
      </c>
      <c r="E561" s="55">
        <v>166010.94</v>
      </c>
      <c r="F561" s="55">
        <v>166010.94</v>
      </c>
      <c r="G561" s="55">
        <v>166010.94</v>
      </c>
      <c r="H561" s="2"/>
    </row>
    <row r="562" spans="1:8" x14ac:dyDescent="0.25">
      <c r="A562" s="57" t="s">
        <v>1423</v>
      </c>
      <c r="B562" s="56" t="s">
        <v>843</v>
      </c>
      <c r="C562" s="56" t="s">
        <v>630</v>
      </c>
      <c r="D562" s="56" t="s">
        <v>616</v>
      </c>
      <c r="E562" s="55">
        <v>640171.05000000005</v>
      </c>
      <c r="F562" s="55">
        <v>640171.05000000005</v>
      </c>
      <c r="G562" s="55">
        <v>618136</v>
      </c>
      <c r="H562" s="2"/>
    </row>
    <row r="563" spans="1:8" ht="76.5" outlineLevel="1" x14ac:dyDescent="0.25">
      <c r="A563" s="57" t="s">
        <v>1422</v>
      </c>
      <c r="B563" s="56" t="s">
        <v>843</v>
      </c>
      <c r="C563" s="56" t="s">
        <v>847</v>
      </c>
      <c r="D563" s="56" t="s">
        <v>616</v>
      </c>
      <c r="E563" s="55">
        <v>401789</v>
      </c>
      <c r="F563" s="55">
        <v>401789</v>
      </c>
      <c r="G563" s="55">
        <v>401789</v>
      </c>
      <c r="H563" s="2"/>
    </row>
    <row r="564" spans="1:8" ht="25.5" outlineLevel="2" x14ac:dyDescent="0.25">
      <c r="A564" s="57" t="s">
        <v>1323</v>
      </c>
      <c r="B564" s="56" t="s">
        <v>843</v>
      </c>
      <c r="C564" s="56" t="s">
        <v>847</v>
      </c>
      <c r="D564" s="56" t="s">
        <v>728</v>
      </c>
      <c r="E564" s="55">
        <v>401789</v>
      </c>
      <c r="F564" s="55">
        <v>401789</v>
      </c>
      <c r="G564" s="55">
        <v>401789</v>
      </c>
      <c r="H564" s="2"/>
    </row>
    <row r="565" spans="1:8" ht="76.5" outlineLevel="1" x14ac:dyDescent="0.25">
      <c r="A565" s="57" t="s">
        <v>1421</v>
      </c>
      <c r="B565" s="56" t="s">
        <v>843</v>
      </c>
      <c r="C565" s="56" t="s">
        <v>845</v>
      </c>
      <c r="D565" s="56" t="s">
        <v>616</v>
      </c>
      <c r="E565" s="55">
        <v>216347</v>
      </c>
      <c r="F565" s="55">
        <v>216347</v>
      </c>
      <c r="G565" s="55">
        <v>216347</v>
      </c>
      <c r="H565" s="2"/>
    </row>
    <row r="566" spans="1:8" ht="25.5" outlineLevel="2" x14ac:dyDescent="0.25">
      <c r="A566" s="57" t="s">
        <v>1323</v>
      </c>
      <c r="B566" s="56" t="s">
        <v>843</v>
      </c>
      <c r="C566" s="56" t="s">
        <v>845</v>
      </c>
      <c r="D566" s="56" t="s">
        <v>728</v>
      </c>
      <c r="E566" s="55">
        <v>216347</v>
      </c>
      <c r="F566" s="55">
        <v>216347</v>
      </c>
      <c r="G566" s="55">
        <v>216347</v>
      </c>
      <c r="H566" s="2"/>
    </row>
    <row r="567" spans="1:8" ht="38.25" outlineLevel="1" x14ac:dyDescent="0.25">
      <c r="A567" s="57" t="s">
        <v>1420</v>
      </c>
      <c r="B567" s="56" t="s">
        <v>843</v>
      </c>
      <c r="C567" s="56" t="s">
        <v>842</v>
      </c>
      <c r="D567" s="56" t="s">
        <v>616</v>
      </c>
      <c r="E567" s="55">
        <v>22035.05</v>
      </c>
      <c r="F567" s="55">
        <v>22035.05</v>
      </c>
      <c r="G567" s="55">
        <v>0</v>
      </c>
      <c r="H567" s="2"/>
    </row>
    <row r="568" spans="1:8" ht="25.5" outlineLevel="2" x14ac:dyDescent="0.25">
      <c r="A568" s="57" t="s">
        <v>1323</v>
      </c>
      <c r="B568" s="56" t="s">
        <v>843</v>
      </c>
      <c r="C568" s="56" t="s">
        <v>842</v>
      </c>
      <c r="D568" s="56" t="s">
        <v>728</v>
      </c>
      <c r="E568" s="55">
        <v>22035.05</v>
      </c>
      <c r="F568" s="55">
        <v>22035.05</v>
      </c>
      <c r="G568" s="55">
        <v>0</v>
      </c>
      <c r="H568" s="2"/>
    </row>
    <row r="569" spans="1:8" x14ac:dyDescent="0.25">
      <c r="A569" s="57" t="s">
        <v>1419</v>
      </c>
      <c r="B569" s="56" t="s">
        <v>824</v>
      </c>
      <c r="C569" s="56" t="s">
        <v>630</v>
      </c>
      <c r="D569" s="56" t="s">
        <v>616</v>
      </c>
      <c r="E569" s="55">
        <f>31361283.67+772009.64</f>
        <v>32133293.310000002</v>
      </c>
      <c r="F569" s="55">
        <v>31361283.670000002</v>
      </c>
      <c r="G569" s="55">
        <v>30155090.890000001</v>
      </c>
      <c r="H569" s="2"/>
    </row>
    <row r="570" spans="1:8" ht="38.25" outlineLevel="1" x14ac:dyDescent="0.25">
      <c r="A570" s="57" t="s">
        <v>1418</v>
      </c>
      <c r="B570" s="56" t="s">
        <v>824</v>
      </c>
      <c r="C570" s="56" t="s">
        <v>1066</v>
      </c>
      <c r="D570" s="56" t="s">
        <v>616</v>
      </c>
      <c r="E570" s="55">
        <f>7430082.73+772009.64</f>
        <v>8202092.3700000001</v>
      </c>
      <c r="F570" s="55">
        <v>7430082.7300000004</v>
      </c>
      <c r="G570" s="55">
        <v>7430082.7300000004</v>
      </c>
      <c r="H570" s="2"/>
    </row>
    <row r="571" spans="1:8" outlineLevel="2" x14ac:dyDescent="0.25">
      <c r="A571" s="57" t="s">
        <v>1338</v>
      </c>
      <c r="B571" s="56" t="s">
        <v>824</v>
      </c>
      <c r="C571" s="56" t="s">
        <v>1066</v>
      </c>
      <c r="D571" s="56" t="s">
        <v>638</v>
      </c>
      <c r="E571" s="55">
        <f>7430082.73+772009.64</f>
        <v>8202092.3700000001</v>
      </c>
      <c r="F571" s="55">
        <v>7430082.7300000004</v>
      </c>
      <c r="G571" s="55">
        <v>7430082.7300000004</v>
      </c>
      <c r="H571" s="2"/>
    </row>
    <row r="572" spans="1:8" ht="51" outlineLevel="1" x14ac:dyDescent="0.25">
      <c r="A572" s="57" t="s">
        <v>1417</v>
      </c>
      <c r="B572" s="56" t="s">
        <v>824</v>
      </c>
      <c r="C572" s="56" t="s">
        <v>1064</v>
      </c>
      <c r="D572" s="56" t="s">
        <v>616</v>
      </c>
      <c r="E572" s="55">
        <v>4416514.28</v>
      </c>
      <c r="F572" s="55">
        <v>4416514.28</v>
      </c>
      <c r="G572" s="55">
        <v>4000816.82</v>
      </c>
      <c r="H572" s="2"/>
    </row>
    <row r="573" spans="1:8" outlineLevel="2" x14ac:dyDescent="0.25">
      <c r="A573" s="57" t="s">
        <v>1338</v>
      </c>
      <c r="B573" s="56" t="s">
        <v>824</v>
      </c>
      <c r="C573" s="56" t="s">
        <v>1064</v>
      </c>
      <c r="D573" s="56" t="s">
        <v>638</v>
      </c>
      <c r="E573" s="55">
        <v>4416514.28</v>
      </c>
      <c r="F573" s="55">
        <v>4416514.28</v>
      </c>
      <c r="G573" s="55">
        <v>4000816.82</v>
      </c>
      <c r="H573" s="2"/>
    </row>
    <row r="574" spans="1:8" ht="25.5" outlineLevel="1" x14ac:dyDescent="0.25">
      <c r="A574" s="57" t="s">
        <v>1416</v>
      </c>
      <c r="B574" s="56" t="s">
        <v>824</v>
      </c>
      <c r="C574" s="56" t="s">
        <v>839</v>
      </c>
      <c r="D574" s="56" t="s">
        <v>616</v>
      </c>
      <c r="E574" s="55">
        <v>3312053</v>
      </c>
      <c r="F574" s="55">
        <v>3312053</v>
      </c>
      <c r="G574" s="55">
        <v>2965152.76</v>
      </c>
      <c r="H574" s="2"/>
    </row>
    <row r="575" spans="1:8" ht="25.5" outlineLevel="2" x14ac:dyDescent="0.25">
      <c r="A575" s="57" t="s">
        <v>1392</v>
      </c>
      <c r="B575" s="56" t="s">
        <v>824</v>
      </c>
      <c r="C575" s="56" t="s">
        <v>839</v>
      </c>
      <c r="D575" s="56" t="s">
        <v>784</v>
      </c>
      <c r="E575" s="55">
        <v>2950738</v>
      </c>
      <c r="F575" s="55">
        <v>2950738</v>
      </c>
      <c r="G575" s="55">
        <v>2621179.88</v>
      </c>
      <c r="H575" s="2"/>
    </row>
    <row r="576" spans="1:8" ht="25.5" outlineLevel="2" x14ac:dyDescent="0.25">
      <c r="A576" s="57" t="s">
        <v>1323</v>
      </c>
      <c r="B576" s="56" t="s">
        <v>824</v>
      </c>
      <c r="C576" s="56" t="s">
        <v>839</v>
      </c>
      <c r="D576" s="56" t="s">
        <v>728</v>
      </c>
      <c r="E576" s="55">
        <v>361315</v>
      </c>
      <c r="F576" s="55">
        <v>361315</v>
      </c>
      <c r="G576" s="55">
        <v>343972.88</v>
      </c>
      <c r="H576" s="2"/>
    </row>
    <row r="577" spans="1:8" ht="38.25" outlineLevel="1" x14ac:dyDescent="0.25">
      <c r="A577" s="57" t="s">
        <v>1415</v>
      </c>
      <c r="B577" s="56" t="s">
        <v>824</v>
      </c>
      <c r="C577" s="56" t="s">
        <v>837</v>
      </c>
      <c r="D577" s="56" t="s">
        <v>616</v>
      </c>
      <c r="E577" s="55">
        <v>100000</v>
      </c>
      <c r="F577" s="55">
        <v>100000</v>
      </c>
      <c r="G577" s="55">
        <v>91980</v>
      </c>
      <c r="H577" s="2"/>
    </row>
    <row r="578" spans="1:8" outlineLevel="2" x14ac:dyDescent="0.25">
      <c r="A578" s="57" t="s">
        <v>1338</v>
      </c>
      <c r="B578" s="56" t="s">
        <v>824</v>
      </c>
      <c r="C578" s="56" t="s">
        <v>837</v>
      </c>
      <c r="D578" s="56" t="s">
        <v>638</v>
      </c>
      <c r="E578" s="55">
        <v>100000</v>
      </c>
      <c r="F578" s="55">
        <v>100000</v>
      </c>
      <c r="G578" s="55">
        <v>91980</v>
      </c>
      <c r="H578" s="2"/>
    </row>
    <row r="579" spans="1:8" ht="25.5" outlineLevel="1" x14ac:dyDescent="0.25">
      <c r="A579" s="57" t="s">
        <v>1414</v>
      </c>
      <c r="B579" s="56" t="s">
        <v>824</v>
      </c>
      <c r="C579" s="56" t="s">
        <v>835</v>
      </c>
      <c r="D579" s="56" t="s">
        <v>616</v>
      </c>
      <c r="E579" s="55">
        <v>390821.28</v>
      </c>
      <c r="F579" s="55">
        <v>390821.28</v>
      </c>
      <c r="G579" s="55">
        <v>390821.28</v>
      </c>
      <c r="H579" s="2"/>
    </row>
    <row r="580" spans="1:8" outlineLevel="2" x14ac:dyDescent="0.25">
      <c r="A580" s="57" t="s">
        <v>1338</v>
      </c>
      <c r="B580" s="56" t="s">
        <v>824</v>
      </c>
      <c r="C580" s="56" t="s">
        <v>835</v>
      </c>
      <c r="D580" s="56" t="s">
        <v>638</v>
      </c>
      <c r="E580" s="55">
        <v>390821.28</v>
      </c>
      <c r="F580" s="55">
        <v>390821.28</v>
      </c>
      <c r="G580" s="55">
        <v>390821.28</v>
      </c>
      <c r="H580" s="2"/>
    </row>
    <row r="581" spans="1:8" ht="25.5" outlineLevel="2" x14ac:dyDescent="0.25">
      <c r="A581" s="57" t="s">
        <v>1323</v>
      </c>
      <c r="B581" s="56" t="s">
        <v>824</v>
      </c>
      <c r="C581" s="56" t="s">
        <v>835</v>
      </c>
      <c r="D581" s="56" t="s">
        <v>728</v>
      </c>
      <c r="E581" s="55">
        <v>0</v>
      </c>
      <c r="F581" s="55">
        <v>0</v>
      </c>
      <c r="G581" s="55">
        <v>0</v>
      </c>
      <c r="H581" s="2"/>
    </row>
    <row r="582" spans="1:8" ht="38.25" outlineLevel="1" x14ac:dyDescent="0.25">
      <c r="A582" s="57" t="s">
        <v>1413</v>
      </c>
      <c r="B582" s="56" t="s">
        <v>824</v>
      </c>
      <c r="C582" s="56" t="s">
        <v>833</v>
      </c>
      <c r="D582" s="56" t="s">
        <v>616</v>
      </c>
      <c r="E582" s="55">
        <v>3121800</v>
      </c>
      <c r="F582" s="55">
        <v>3121800</v>
      </c>
      <c r="G582" s="55">
        <v>2955401.45</v>
      </c>
      <c r="H582" s="2"/>
    </row>
    <row r="583" spans="1:8" ht="25.5" outlineLevel="2" x14ac:dyDescent="0.25">
      <c r="A583" s="57" t="s">
        <v>1392</v>
      </c>
      <c r="B583" s="56" t="s">
        <v>824</v>
      </c>
      <c r="C583" s="56" t="s">
        <v>833</v>
      </c>
      <c r="D583" s="56" t="s">
        <v>784</v>
      </c>
      <c r="E583" s="55">
        <v>1140093.5</v>
      </c>
      <c r="F583" s="55">
        <v>1140093.5</v>
      </c>
      <c r="G583" s="55">
        <v>973694.95</v>
      </c>
      <c r="H583" s="2"/>
    </row>
    <row r="584" spans="1:8" ht="25.5" outlineLevel="2" x14ac:dyDescent="0.25">
      <c r="A584" s="57" t="s">
        <v>1323</v>
      </c>
      <c r="B584" s="56" t="s">
        <v>824</v>
      </c>
      <c r="C584" s="56" t="s">
        <v>833</v>
      </c>
      <c r="D584" s="56" t="s">
        <v>728</v>
      </c>
      <c r="E584" s="55">
        <v>1981706.5</v>
      </c>
      <c r="F584" s="55">
        <v>1981706.5</v>
      </c>
      <c r="G584" s="55">
        <v>1981706.5</v>
      </c>
      <c r="H584" s="2"/>
    </row>
    <row r="585" spans="1:8" ht="51" outlineLevel="1" x14ac:dyDescent="0.25">
      <c r="A585" s="57" t="s">
        <v>1412</v>
      </c>
      <c r="B585" s="56" t="s">
        <v>824</v>
      </c>
      <c r="C585" s="56" t="s">
        <v>831</v>
      </c>
      <c r="D585" s="56" t="s">
        <v>616</v>
      </c>
      <c r="E585" s="55">
        <v>2862956.31</v>
      </c>
      <c r="F585" s="55">
        <v>2862956.31</v>
      </c>
      <c r="G585" s="55">
        <v>2792084.26</v>
      </c>
      <c r="H585" s="2"/>
    </row>
    <row r="586" spans="1:8" ht="25.5" outlineLevel="2" x14ac:dyDescent="0.25">
      <c r="A586" s="57" t="s">
        <v>1392</v>
      </c>
      <c r="B586" s="56" t="s">
        <v>824</v>
      </c>
      <c r="C586" s="56" t="s">
        <v>831</v>
      </c>
      <c r="D586" s="56" t="s">
        <v>784</v>
      </c>
      <c r="E586" s="55">
        <v>1759260.5</v>
      </c>
      <c r="F586" s="55">
        <v>1759260.5</v>
      </c>
      <c r="G586" s="55">
        <v>1688388.45</v>
      </c>
      <c r="H586" s="2"/>
    </row>
    <row r="587" spans="1:8" ht="25.5" outlineLevel="2" x14ac:dyDescent="0.25">
      <c r="A587" s="57" t="s">
        <v>1323</v>
      </c>
      <c r="B587" s="56" t="s">
        <v>824</v>
      </c>
      <c r="C587" s="56" t="s">
        <v>831</v>
      </c>
      <c r="D587" s="56" t="s">
        <v>728</v>
      </c>
      <c r="E587" s="55">
        <v>1103695.81</v>
      </c>
      <c r="F587" s="55">
        <v>1103695.81</v>
      </c>
      <c r="G587" s="55">
        <v>1103695.81</v>
      </c>
      <c r="H587" s="2"/>
    </row>
    <row r="588" spans="1:8" ht="63.75" outlineLevel="1" x14ac:dyDescent="0.25">
      <c r="A588" s="57" t="s">
        <v>1329</v>
      </c>
      <c r="B588" s="56" t="s">
        <v>824</v>
      </c>
      <c r="C588" s="56" t="s">
        <v>830</v>
      </c>
      <c r="D588" s="56" t="s">
        <v>616</v>
      </c>
      <c r="E588" s="55">
        <v>203513.43</v>
      </c>
      <c r="F588" s="55">
        <v>203513.43</v>
      </c>
      <c r="G588" s="55">
        <v>203513.43</v>
      </c>
      <c r="H588" s="2"/>
    </row>
    <row r="589" spans="1:8" ht="25.5" outlineLevel="2" x14ac:dyDescent="0.25">
      <c r="A589" s="57" t="s">
        <v>1323</v>
      </c>
      <c r="B589" s="56" t="s">
        <v>824</v>
      </c>
      <c r="C589" s="56" t="s">
        <v>830</v>
      </c>
      <c r="D589" s="56" t="s">
        <v>728</v>
      </c>
      <c r="E589" s="55">
        <v>203513.43</v>
      </c>
      <c r="F589" s="55">
        <v>203513.43</v>
      </c>
      <c r="G589" s="55">
        <v>203513.43</v>
      </c>
      <c r="H589" s="2"/>
    </row>
    <row r="590" spans="1:8" ht="25.5" outlineLevel="1" x14ac:dyDescent="0.25">
      <c r="A590" s="57" t="s">
        <v>1411</v>
      </c>
      <c r="B590" s="56" t="s">
        <v>824</v>
      </c>
      <c r="C590" s="56" t="s">
        <v>828</v>
      </c>
      <c r="D590" s="56" t="s">
        <v>616</v>
      </c>
      <c r="E590" s="55">
        <v>7661183.9000000004</v>
      </c>
      <c r="F590" s="55">
        <v>7661183.9000000004</v>
      </c>
      <c r="G590" s="55">
        <v>7650481.2400000002</v>
      </c>
      <c r="H590" s="2"/>
    </row>
    <row r="591" spans="1:8" ht="63.75" outlineLevel="2" x14ac:dyDescent="0.25">
      <c r="A591" s="57" t="s">
        <v>1327</v>
      </c>
      <c r="B591" s="56" t="s">
        <v>824</v>
      </c>
      <c r="C591" s="56" t="s">
        <v>828</v>
      </c>
      <c r="D591" s="56" t="s">
        <v>743</v>
      </c>
      <c r="E591" s="55">
        <v>7661183.9000000004</v>
      </c>
      <c r="F591" s="55">
        <v>7661183.9000000004</v>
      </c>
      <c r="G591" s="55">
        <v>7650481.2400000002</v>
      </c>
      <c r="H591" s="2"/>
    </row>
    <row r="592" spans="1:8" ht="25.5" outlineLevel="1" x14ac:dyDescent="0.25">
      <c r="A592" s="57" t="s">
        <v>1410</v>
      </c>
      <c r="B592" s="56" t="s">
        <v>824</v>
      </c>
      <c r="C592" s="56" t="s">
        <v>826</v>
      </c>
      <c r="D592" s="56" t="s">
        <v>616</v>
      </c>
      <c r="E592" s="55">
        <v>150000</v>
      </c>
      <c r="F592" s="55">
        <v>150000</v>
      </c>
      <c r="G592" s="55">
        <v>93895.47</v>
      </c>
      <c r="H592" s="2"/>
    </row>
    <row r="593" spans="1:8" outlineLevel="2" x14ac:dyDescent="0.25">
      <c r="A593" s="57" t="s">
        <v>1338</v>
      </c>
      <c r="B593" s="56" t="s">
        <v>824</v>
      </c>
      <c r="C593" s="56" t="s">
        <v>826</v>
      </c>
      <c r="D593" s="56" t="s">
        <v>638</v>
      </c>
      <c r="E593" s="55">
        <v>150000</v>
      </c>
      <c r="F593" s="55">
        <v>150000</v>
      </c>
      <c r="G593" s="55">
        <v>93895.47</v>
      </c>
      <c r="H593" s="2"/>
    </row>
    <row r="594" spans="1:8" ht="51" outlineLevel="1" x14ac:dyDescent="0.25">
      <c r="A594" s="57" t="s">
        <v>1409</v>
      </c>
      <c r="B594" s="56" t="s">
        <v>824</v>
      </c>
      <c r="C594" s="56" t="s">
        <v>823</v>
      </c>
      <c r="D594" s="56" t="s">
        <v>616</v>
      </c>
      <c r="E594" s="55">
        <v>1712358.74</v>
      </c>
      <c r="F594" s="55">
        <v>1712358.74</v>
      </c>
      <c r="G594" s="55">
        <v>1580861.45</v>
      </c>
      <c r="H594" s="2"/>
    </row>
    <row r="595" spans="1:8" ht="25.5" outlineLevel="2" x14ac:dyDescent="0.25">
      <c r="A595" s="57" t="s">
        <v>1323</v>
      </c>
      <c r="B595" s="56" t="s">
        <v>824</v>
      </c>
      <c r="C595" s="56" t="s">
        <v>823</v>
      </c>
      <c r="D595" s="56" t="s">
        <v>728</v>
      </c>
      <c r="E595" s="55">
        <v>1712358.74</v>
      </c>
      <c r="F595" s="55">
        <v>1712358.74</v>
      </c>
      <c r="G595" s="55">
        <v>1580861.45</v>
      </c>
      <c r="H595" s="2"/>
    </row>
    <row r="596" spans="1:8" x14ac:dyDescent="0.25">
      <c r="A596" s="57" t="s">
        <v>1408</v>
      </c>
      <c r="B596" s="56" t="s">
        <v>786</v>
      </c>
      <c r="C596" s="56" t="s">
        <v>630</v>
      </c>
      <c r="D596" s="56" t="s">
        <v>616</v>
      </c>
      <c r="E596" s="55">
        <v>587409799.50999999</v>
      </c>
      <c r="F596" s="55">
        <v>587409799.50999999</v>
      </c>
      <c r="G596" s="55">
        <v>577275352.01999998</v>
      </c>
      <c r="H596" s="2"/>
    </row>
    <row r="597" spans="1:8" ht="127.5" outlineLevel="1" x14ac:dyDescent="0.25">
      <c r="A597" s="57" t="s">
        <v>1407</v>
      </c>
      <c r="B597" s="56" t="s">
        <v>786</v>
      </c>
      <c r="C597" s="56" t="s">
        <v>819</v>
      </c>
      <c r="D597" s="56" t="s">
        <v>616</v>
      </c>
      <c r="E597" s="55">
        <v>2811044.7</v>
      </c>
      <c r="F597" s="55">
        <v>2811044.7</v>
      </c>
      <c r="G597" s="55">
        <v>2811044.7</v>
      </c>
      <c r="H597" s="2"/>
    </row>
    <row r="598" spans="1:8" ht="25.5" outlineLevel="2" x14ac:dyDescent="0.25">
      <c r="A598" s="57" t="s">
        <v>1351</v>
      </c>
      <c r="B598" s="56" t="s">
        <v>786</v>
      </c>
      <c r="C598" s="56" t="s">
        <v>819</v>
      </c>
      <c r="D598" s="56" t="s">
        <v>818</v>
      </c>
      <c r="E598" s="55">
        <v>2811044.7</v>
      </c>
      <c r="F598" s="55">
        <v>2811044.7</v>
      </c>
      <c r="G598" s="55">
        <v>2811044.7</v>
      </c>
      <c r="H598" s="2"/>
    </row>
    <row r="599" spans="1:8" ht="38.25" outlineLevel="1" x14ac:dyDescent="0.25">
      <c r="A599" s="57" t="s">
        <v>1336</v>
      </c>
      <c r="B599" s="56" t="s">
        <v>786</v>
      </c>
      <c r="C599" s="56" t="s">
        <v>723</v>
      </c>
      <c r="D599" s="56" t="s">
        <v>616</v>
      </c>
      <c r="E599" s="55">
        <v>953700</v>
      </c>
      <c r="F599" s="55">
        <v>953700</v>
      </c>
      <c r="G599" s="55">
        <v>953700</v>
      </c>
      <c r="H599" s="2"/>
    </row>
    <row r="600" spans="1:8" ht="25.5" outlineLevel="2" x14ac:dyDescent="0.25">
      <c r="A600" s="57" t="s">
        <v>1323</v>
      </c>
      <c r="B600" s="56" t="s">
        <v>786</v>
      </c>
      <c r="C600" s="56" t="s">
        <v>723</v>
      </c>
      <c r="D600" s="56" t="s">
        <v>728</v>
      </c>
      <c r="E600" s="55">
        <v>953700</v>
      </c>
      <c r="F600" s="55">
        <v>953700</v>
      </c>
      <c r="G600" s="55">
        <v>953700</v>
      </c>
      <c r="H600" s="2"/>
    </row>
    <row r="601" spans="1:8" ht="63.75" outlineLevel="1" x14ac:dyDescent="0.25">
      <c r="A601" s="57" t="s">
        <v>1329</v>
      </c>
      <c r="B601" s="56" t="s">
        <v>786</v>
      </c>
      <c r="C601" s="56" t="s">
        <v>817</v>
      </c>
      <c r="D601" s="56" t="s">
        <v>616</v>
      </c>
      <c r="E601" s="55">
        <v>1093700</v>
      </c>
      <c r="F601" s="55">
        <v>1093700</v>
      </c>
      <c r="G601" s="55">
        <v>1058462.55</v>
      </c>
      <c r="H601" s="2"/>
    </row>
    <row r="602" spans="1:8" ht="25.5" outlineLevel="2" x14ac:dyDescent="0.25">
      <c r="A602" s="57" t="s">
        <v>1323</v>
      </c>
      <c r="B602" s="56" t="s">
        <v>786</v>
      </c>
      <c r="C602" s="56" t="s">
        <v>817</v>
      </c>
      <c r="D602" s="56" t="s">
        <v>728</v>
      </c>
      <c r="E602" s="55">
        <v>1093700</v>
      </c>
      <c r="F602" s="55">
        <v>1093700</v>
      </c>
      <c r="G602" s="55">
        <v>1058462.55</v>
      </c>
      <c r="H602" s="2"/>
    </row>
    <row r="603" spans="1:8" ht="51" outlineLevel="1" x14ac:dyDescent="0.25">
      <c r="A603" s="57" t="s">
        <v>1406</v>
      </c>
      <c r="B603" s="56" t="s">
        <v>786</v>
      </c>
      <c r="C603" s="56" t="s">
        <v>815</v>
      </c>
      <c r="D603" s="56" t="s">
        <v>616</v>
      </c>
      <c r="E603" s="55">
        <v>38035485.280000001</v>
      </c>
      <c r="F603" s="55">
        <v>38035485.280000001</v>
      </c>
      <c r="G603" s="55">
        <v>38035010.659999996</v>
      </c>
      <c r="H603" s="2"/>
    </row>
    <row r="604" spans="1:8" ht="63.75" outlineLevel="2" x14ac:dyDescent="0.25">
      <c r="A604" s="57" t="s">
        <v>1327</v>
      </c>
      <c r="B604" s="56" t="s">
        <v>786</v>
      </c>
      <c r="C604" s="56" t="s">
        <v>815</v>
      </c>
      <c r="D604" s="56" t="s">
        <v>743</v>
      </c>
      <c r="E604" s="55">
        <v>38035485.280000001</v>
      </c>
      <c r="F604" s="55">
        <v>38035485.280000001</v>
      </c>
      <c r="G604" s="55">
        <v>38035010.659999996</v>
      </c>
      <c r="H604" s="2"/>
    </row>
    <row r="605" spans="1:8" ht="25.5" outlineLevel="1" x14ac:dyDescent="0.25">
      <c r="A605" s="57" t="s">
        <v>1405</v>
      </c>
      <c r="B605" s="56" t="s">
        <v>786</v>
      </c>
      <c r="C605" s="56" t="s">
        <v>813</v>
      </c>
      <c r="D605" s="56" t="s">
        <v>616</v>
      </c>
      <c r="E605" s="55">
        <v>781768.2</v>
      </c>
      <c r="F605" s="55">
        <v>781768.2</v>
      </c>
      <c r="G605" s="55">
        <v>781768.2</v>
      </c>
      <c r="H605" s="2"/>
    </row>
    <row r="606" spans="1:8" ht="25.5" outlineLevel="2" x14ac:dyDescent="0.25">
      <c r="A606" s="57" t="s">
        <v>1323</v>
      </c>
      <c r="B606" s="56" t="s">
        <v>786</v>
      </c>
      <c r="C606" s="56" t="s">
        <v>813</v>
      </c>
      <c r="D606" s="56" t="s">
        <v>728</v>
      </c>
      <c r="E606" s="55">
        <v>781768.2</v>
      </c>
      <c r="F606" s="55">
        <v>781768.2</v>
      </c>
      <c r="G606" s="55">
        <v>781768.2</v>
      </c>
      <c r="H606" s="2"/>
    </row>
    <row r="607" spans="1:8" ht="38.25" outlineLevel="1" x14ac:dyDescent="0.25">
      <c r="A607" s="57" t="s">
        <v>1404</v>
      </c>
      <c r="B607" s="56" t="s">
        <v>786</v>
      </c>
      <c r="C607" s="56" t="s">
        <v>811</v>
      </c>
      <c r="D607" s="56" t="s">
        <v>616</v>
      </c>
      <c r="E607" s="55">
        <v>3330995.02</v>
      </c>
      <c r="F607" s="55">
        <v>3330995.02</v>
      </c>
      <c r="G607" s="55">
        <v>3330995.02</v>
      </c>
      <c r="H607" s="2"/>
    </row>
    <row r="608" spans="1:8" ht="25.5" outlineLevel="2" x14ac:dyDescent="0.25">
      <c r="A608" s="57" t="s">
        <v>1323</v>
      </c>
      <c r="B608" s="56" t="s">
        <v>786</v>
      </c>
      <c r="C608" s="56" t="s">
        <v>811</v>
      </c>
      <c r="D608" s="56" t="s">
        <v>728</v>
      </c>
      <c r="E608" s="55">
        <v>3330995.02</v>
      </c>
      <c r="F608" s="55">
        <v>3330995.02</v>
      </c>
      <c r="G608" s="55">
        <v>3330995.02</v>
      </c>
      <c r="H608" s="2"/>
    </row>
    <row r="609" spans="1:8" ht="63.75" outlineLevel="1" x14ac:dyDescent="0.25">
      <c r="A609" s="57" t="s">
        <v>1403</v>
      </c>
      <c r="B609" s="56" t="s">
        <v>786</v>
      </c>
      <c r="C609" s="56" t="s">
        <v>809</v>
      </c>
      <c r="D609" s="56" t="s">
        <v>616</v>
      </c>
      <c r="E609" s="55">
        <v>1812698</v>
      </c>
      <c r="F609" s="55">
        <v>1812698</v>
      </c>
      <c r="G609" s="55">
        <v>1812698</v>
      </c>
      <c r="H609" s="2"/>
    </row>
    <row r="610" spans="1:8" ht="25.5" outlineLevel="2" x14ac:dyDescent="0.25">
      <c r="A610" s="57" t="s">
        <v>1323</v>
      </c>
      <c r="B610" s="56" t="s">
        <v>786</v>
      </c>
      <c r="C610" s="56" t="s">
        <v>809</v>
      </c>
      <c r="D610" s="56" t="s">
        <v>728</v>
      </c>
      <c r="E610" s="55">
        <v>1812698</v>
      </c>
      <c r="F610" s="55">
        <v>1812698</v>
      </c>
      <c r="G610" s="55">
        <v>1812698</v>
      </c>
      <c r="H610" s="2"/>
    </row>
    <row r="611" spans="1:8" ht="63.75" outlineLevel="1" x14ac:dyDescent="0.25">
      <c r="A611" s="57" t="s">
        <v>1402</v>
      </c>
      <c r="B611" s="56" t="s">
        <v>786</v>
      </c>
      <c r="C611" s="56" t="s">
        <v>807</v>
      </c>
      <c r="D611" s="56" t="s">
        <v>616</v>
      </c>
      <c r="E611" s="55">
        <v>47180972</v>
      </c>
      <c r="F611" s="55">
        <v>47180972</v>
      </c>
      <c r="G611" s="55">
        <v>47180972</v>
      </c>
      <c r="H611" s="2"/>
    </row>
    <row r="612" spans="1:8" ht="63.75" outlineLevel="2" x14ac:dyDescent="0.25">
      <c r="A612" s="57" t="s">
        <v>1327</v>
      </c>
      <c r="B612" s="56" t="s">
        <v>786</v>
      </c>
      <c r="C612" s="56" t="s">
        <v>807</v>
      </c>
      <c r="D612" s="56" t="s">
        <v>743</v>
      </c>
      <c r="E612" s="55">
        <v>47180972</v>
      </c>
      <c r="F612" s="55">
        <v>47180972</v>
      </c>
      <c r="G612" s="55">
        <v>47180972</v>
      </c>
      <c r="H612" s="2"/>
    </row>
    <row r="613" spans="1:8" ht="76.5" outlineLevel="1" x14ac:dyDescent="0.25">
      <c r="A613" s="57" t="s">
        <v>1401</v>
      </c>
      <c r="B613" s="56" t="s">
        <v>786</v>
      </c>
      <c r="C613" s="56" t="s">
        <v>805</v>
      </c>
      <c r="D613" s="56" t="s">
        <v>616</v>
      </c>
      <c r="E613" s="55">
        <v>195975</v>
      </c>
      <c r="F613" s="55">
        <v>195975</v>
      </c>
      <c r="G613" s="55">
        <v>195975</v>
      </c>
      <c r="H613" s="2"/>
    </row>
    <row r="614" spans="1:8" ht="25.5" outlineLevel="2" x14ac:dyDescent="0.25">
      <c r="A614" s="57" t="s">
        <v>1323</v>
      </c>
      <c r="B614" s="56" t="s">
        <v>786</v>
      </c>
      <c r="C614" s="56" t="s">
        <v>805</v>
      </c>
      <c r="D614" s="56" t="s">
        <v>728</v>
      </c>
      <c r="E614" s="55">
        <v>195975</v>
      </c>
      <c r="F614" s="55">
        <v>195975</v>
      </c>
      <c r="G614" s="55">
        <v>195975</v>
      </c>
      <c r="H614" s="2"/>
    </row>
    <row r="615" spans="1:8" ht="51" outlineLevel="1" x14ac:dyDescent="0.25">
      <c r="A615" s="57" t="s">
        <v>1400</v>
      </c>
      <c r="B615" s="56" t="s">
        <v>786</v>
      </c>
      <c r="C615" s="56" t="s">
        <v>803</v>
      </c>
      <c r="D615" s="56" t="s">
        <v>616</v>
      </c>
      <c r="E615" s="55">
        <v>25405138.77</v>
      </c>
      <c r="F615" s="55">
        <v>25405138.77</v>
      </c>
      <c r="G615" s="55">
        <v>25405138.77</v>
      </c>
      <c r="H615" s="2"/>
    </row>
    <row r="616" spans="1:8" ht="63.75" outlineLevel="2" x14ac:dyDescent="0.25">
      <c r="A616" s="57" t="s">
        <v>1327</v>
      </c>
      <c r="B616" s="56" t="s">
        <v>786</v>
      </c>
      <c r="C616" s="56" t="s">
        <v>803</v>
      </c>
      <c r="D616" s="56" t="s">
        <v>743</v>
      </c>
      <c r="E616" s="55">
        <v>25405138.77</v>
      </c>
      <c r="F616" s="55">
        <v>25405138.77</v>
      </c>
      <c r="G616" s="55">
        <v>25405138.77</v>
      </c>
      <c r="H616" s="2"/>
    </row>
    <row r="617" spans="1:8" ht="76.5" outlineLevel="1" x14ac:dyDescent="0.25">
      <c r="A617" s="57" t="s">
        <v>1399</v>
      </c>
      <c r="B617" s="56" t="s">
        <v>786</v>
      </c>
      <c r="C617" s="56" t="s">
        <v>801</v>
      </c>
      <c r="D617" s="56" t="s">
        <v>616</v>
      </c>
      <c r="E617" s="55">
        <v>105525</v>
      </c>
      <c r="F617" s="55">
        <v>105525</v>
      </c>
      <c r="G617" s="55">
        <v>105525</v>
      </c>
      <c r="H617" s="2"/>
    </row>
    <row r="618" spans="1:8" ht="25.5" outlineLevel="2" x14ac:dyDescent="0.25">
      <c r="A618" s="57" t="s">
        <v>1323</v>
      </c>
      <c r="B618" s="56" t="s">
        <v>786</v>
      </c>
      <c r="C618" s="56" t="s">
        <v>801</v>
      </c>
      <c r="D618" s="56" t="s">
        <v>728</v>
      </c>
      <c r="E618" s="55">
        <v>105525</v>
      </c>
      <c r="F618" s="55">
        <v>105525</v>
      </c>
      <c r="G618" s="55">
        <v>105525</v>
      </c>
      <c r="H618" s="2"/>
    </row>
    <row r="619" spans="1:8" ht="63.75" outlineLevel="1" x14ac:dyDescent="0.25">
      <c r="A619" s="57" t="s">
        <v>1329</v>
      </c>
      <c r="B619" s="56" t="s">
        <v>786</v>
      </c>
      <c r="C619" s="56" t="s">
        <v>800</v>
      </c>
      <c r="D619" s="56" t="s">
        <v>616</v>
      </c>
      <c r="E619" s="55">
        <v>118676.5</v>
      </c>
      <c r="F619" s="55">
        <v>118676.5</v>
      </c>
      <c r="G619" s="55">
        <v>118676.5</v>
      </c>
      <c r="H619" s="2"/>
    </row>
    <row r="620" spans="1:8" ht="25.5" outlineLevel="2" x14ac:dyDescent="0.25">
      <c r="A620" s="57" t="s">
        <v>1392</v>
      </c>
      <c r="B620" s="56" t="s">
        <v>786</v>
      </c>
      <c r="C620" s="56" t="s">
        <v>800</v>
      </c>
      <c r="D620" s="56" t="s">
        <v>784</v>
      </c>
      <c r="E620" s="55">
        <v>118676.5</v>
      </c>
      <c r="F620" s="55">
        <v>118676.5</v>
      </c>
      <c r="G620" s="55">
        <v>118676.5</v>
      </c>
      <c r="H620" s="2"/>
    </row>
    <row r="621" spans="1:8" ht="38.25" outlineLevel="1" x14ac:dyDescent="0.25">
      <c r="A621" s="57" t="s">
        <v>1398</v>
      </c>
      <c r="B621" s="56" t="s">
        <v>786</v>
      </c>
      <c r="C621" s="56" t="s">
        <v>798</v>
      </c>
      <c r="D621" s="56" t="s">
        <v>616</v>
      </c>
      <c r="E621" s="55">
        <v>14248120.33</v>
      </c>
      <c r="F621" s="55">
        <v>14248120.33</v>
      </c>
      <c r="G621" s="55">
        <v>14248112.82</v>
      </c>
      <c r="H621" s="2"/>
    </row>
    <row r="622" spans="1:8" ht="63.75" outlineLevel="2" x14ac:dyDescent="0.25">
      <c r="A622" s="57" t="s">
        <v>1395</v>
      </c>
      <c r="B622" s="56" t="s">
        <v>786</v>
      </c>
      <c r="C622" s="56" t="s">
        <v>798</v>
      </c>
      <c r="D622" s="56" t="s">
        <v>791</v>
      </c>
      <c r="E622" s="55">
        <v>14248120.33</v>
      </c>
      <c r="F622" s="55">
        <v>14248120.33</v>
      </c>
      <c r="G622" s="55">
        <v>14248112.82</v>
      </c>
      <c r="H622" s="2"/>
    </row>
    <row r="623" spans="1:8" ht="38.25" outlineLevel="1" x14ac:dyDescent="0.25">
      <c r="A623" s="57" t="s">
        <v>1397</v>
      </c>
      <c r="B623" s="56" t="s">
        <v>786</v>
      </c>
      <c r="C623" s="56" t="s">
        <v>796</v>
      </c>
      <c r="D623" s="56" t="s">
        <v>616</v>
      </c>
      <c r="E623" s="55">
        <v>135596.78</v>
      </c>
      <c r="F623" s="55">
        <v>135596.78</v>
      </c>
      <c r="G623" s="55">
        <v>135596.78</v>
      </c>
      <c r="H623" s="2"/>
    </row>
    <row r="624" spans="1:8" ht="25.5" outlineLevel="2" x14ac:dyDescent="0.25">
      <c r="A624" s="57" t="s">
        <v>1392</v>
      </c>
      <c r="B624" s="56" t="s">
        <v>786</v>
      </c>
      <c r="C624" s="56" t="s">
        <v>796</v>
      </c>
      <c r="D624" s="56" t="s">
        <v>784</v>
      </c>
      <c r="E624" s="55">
        <v>135596.78</v>
      </c>
      <c r="F624" s="55">
        <v>135596.78</v>
      </c>
      <c r="G624" s="55">
        <v>135596.78</v>
      </c>
      <c r="H624" s="2"/>
    </row>
    <row r="625" spans="1:8" ht="63.75" outlineLevel="1" x14ac:dyDescent="0.25">
      <c r="A625" s="57" t="s">
        <v>1329</v>
      </c>
      <c r="B625" s="56" t="s">
        <v>786</v>
      </c>
      <c r="C625" s="56" t="s">
        <v>795</v>
      </c>
      <c r="D625" s="56" t="s">
        <v>616</v>
      </c>
      <c r="E625" s="55">
        <v>753462.25</v>
      </c>
      <c r="F625" s="55">
        <v>753462.25</v>
      </c>
      <c r="G625" s="55">
        <v>753462.25</v>
      </c>
      <c r="H625" s="2"/>
    </row>
    <row r="626" spans="1:8" ht="25.5" outlineLevel="2" x14ac:dyDescent="0.25">
      <c r="A626" s="57" t="s">
        <v>1392</v>
      </c>
      <c r="B626" s="56" t="s">
        <v>786</v>
      </c>
      <c r="C626" s="56" t="s">
        <v>795</v>
      </c>
      <c r="D626" s="56" t="s">
        <v>784</v>
      </c>
      <c r="E626" s="55">
        <v>753462.25</v>
      </c>
      <c r="F626" s="55">
        <v>753462.25</v>
      </c>
      <c r="G626" s="55">
        <v>753462.25</v>
      </c>
      <c r="H626" s="2"/>
    </row>
    <row r="627" spans="1:8" ht="51" outlineLevel="1" x14ac:dyDescent="0.25">
      <c r="A627" s="57" t="s">
        <v>1396</v>
      </c>
      <c r="B627" s="56" t="s">
        <v>786</v>
      </c>
      <c r="C627" s="56" t="s">
        <v>792</v>
      </c>
      <c r="D627" s="56" t="s">
        <v>616</v>
      </c>
      <c r="E627" s="55">
        <v>46835618.159999996</v>
      </c>
      <c r="F627" s="55">
        <v>46835618.159999996</v>
      </c>
      <c r="G627" s="55">
        <v>46835609.159999996</v>
      </c>
      <c r="H627" s="2"/>
    </row>
    <row r="628" spans="1:8" ht="63.75" outlineLevel="2" x14ac:dyDescent="0.25">
      <c r="A628" s="57" t="s">
        <v>1395</v>
      </c>
      <c r="B628" s="56" t="s">
        <v>786</v>
      </c>
      <c r="C628" s="56" t="s">
        <v>792</v>
      </c>
      <c r="D628" s="56" t="s">
        <v>791</v>
      </c>
      <c r="E628" s="55">
        <v>46835618.159999996</v>
      </c>
      <c r="F628" s="55">
        <v>46835618.159999996</v>
      </c>
      <c r="G628" s="55">
        <v>46835609.159999996</v>
      </c>
      <c r="H628" s="2"/>
    </row>
    <row r="629" spans="1:8" ht="38.25" outlineLevel="1" x14ac:dyDescent="0.25">
      <c r="A629" s="57" t="s">
        <v>1394</v>
      </c>
      <c r="B629" s="56" t="s">
        <v>786</v>
      </c>
      <c r="C629" s="56" t="s">
        <v>789</v>
      </c>
      <c r="D629" s="56" t="s">
        <v>616</v>
      </c>
      <c r="E629" s="55">
        <v>101388.03</v>
      </c>
      <c r="F629" s="55">
        <v>101388.03</v>
      </c>
      <c r="G629" s="55">
        <v>101388.03</v>
      </c>
      <c r="H629" s="2"/>
    </row>
    <row r="630" spans="1:8" ht="25.5" outlineLevel="2" x14ac:dyDescent="0.25">
      <c r="A630" s="57" t="s">
        <v>1392</v>
      </c>
      <c r="B630" s="56" t="s">
        <v>786</v>
      </c>
      <c r="C630" s="56" t="s">
        <v>789</v>
      </c>
      <c r="D630" s="56" t="s">
        <v>784</v>
      </c>
      <c r="E630" s="55">
        <v>101388.03</v>
      </c>
      <c r="F630" s="55">
        <v>101388.03</v>
      </c>
      <c r="G630" s="55">
        <v>101388.03</v>
      </c>
      <c r="H630" s="2"/>
    </row>
    <row r="631" spans="1:8" ht="25.5" outlineLevel="1" x14ac:dyDescent="0.25">
      <c r="A631" s="57" t="s">
        <v>1393</v>
      </c>
      <c r="B631" s="56" t="s">
        <v>786</v>
      </c>
      <c r="C631" s="56" t="s">
        <v>785</v>
      </c>
      <c r="D631" s="56" t="s">
        <v>616</v>
      </c>
      <c r="E631" s="55">
        <v>1132416.98</v>
      </c>
      <c r="F631" s="55">
        <v>1132416.98</v>
      </c>
      <c r="G631" s="55">
        <v>1132416.98</v>
      </c>
      <c r="H631" s="2"/>
    </row>
    <row r="632" spans="1:8" ht="25.5" outlineLevel="2" x14ac:dyDescent="0.25">
      <c r="A632" s="57" t="s">
        <v>1392</v>
      </c>
      <c r="B632" s="56" t="s">
        <v>786</v>
      </c>
      <c r="C632" s="56" t="s">
        <v>785</v>
      </c>
      <c r="D632" s="56" t="s">
        <v>784</v>
      </c>
      <c r="E632" s="55">
        <v>1132416.98</v>
      </c>
      <c r="F632" s="55">
        <v>1132416.98</v>
      </c>
      <c r="G632" s="55">
        <v>1132416.98</v>
      </c>
      <c r="H632" s="2"/>
    </row>
    <row r="633" spans="1:8" ht="63.75" outlineLevel="1" x14ac:dyDescent="0.25">
      <c r="A633" s="57" t="s">
        <v>1391</v>
      </c>
      <c r="B633" s="56" t="s">
        <v>786</v>
      </c>
      <c r="C633" s="56" t="s">
        <v>1062</v>
      </c>
      <c r="D633" s="56" t="s">
        <v>616</v>
      </c>
      <c r="E633" s="55">
        <v>1775866.99</v>
      </c>
      <c r="F633" s="55">
        <v>1775866.99</v>
      </c>
      <c r="G633" s="55">
        <v>1420693.59</v>
      </c>
      <c r="H633" s="2"/>
    </row>
    <row r="634" spans="1:8" ht="38.25" outlineLevel="2" x14ac:dyDescent="0.25">
      <c r="A634" s="57" t="s">
        <v>1386</v>
      </c>
      <c r="B634" s="56" t="s">
        <v>786</v>
      </c>
      <c r="C634" s="56" t="s">
        <v>1062</v>
      </c>
      <c r="D634" s="56" t="s">
        <v>659</v>
      </c>
      <c r="E634" s="55">
        <v>1775866.99</v>
      </c>
      <c r="F634" s="55">
        <v>1775866.99</v>
      </c>
      <c r="G634" s="55">
        <v>1420693.59</v>
      </c>
      <c r="H634" s="2"/>
    </row>
    <row r="635" spans="1:8" ht="51" outlineLevel="1" x14ac:dyDescent="0.25">
      <c r="A635" s="57" t="s">
        <v>1390</v>
      </c>
      <c r="B635" s="56" t="s">
        <v>786</v>
      </c>
      <c r="C635" s="56" t="s">
        <v>1060</v>
      </c>
      <c r="D635" s="56" t="s">
        <v>616</v>
      </c>
      <c r="E635" s="55">
        <v>2186064.7999999998</v>
      </c>
      <c r="F635" s="55">
        <v>2186064.7999999998</v>
      </c>
      <c r="G635" s="55">
        <v>1983418.61</v>
      </c>
      <c r="H635" s="2"/>
    </row>
    <row r="636" spans="1:8" outlineLevel="2" x14ac:dyDescent="0.25">
      <c r="A636" s="57" t="s">
        <v>1338</v>
      </c>
      <c r="B636" s="56" t="s">
        <v>786</v>
      </c>
      <c r="C636" s="56" t="s">
        <v>1060</v>
      </c>
      <c r="D636" s="56" t="s">
        <v>638</v>
      </c>
      <c r="E636" s="55">
        <v>2186064.7999999998</v>
      </c>
      <c r="F636" s="55">
        <v>2186064.7999999998</v>
      </c>
      <c r="G636" s="55">
        <v>1983418.61</v>
      </c>
      <c r="H636" s="2"/>
    </row>
    <row r="637" spans="1:8" ht="76.5" outlineLevel="1" x14ac:dyDescent="0.25">
      <c r="A637" s="57" t="s">
        <v>1389</v>
      </c>
      <c r="B637" s="56" t="s">
        <v>786</v>
      </c>
      <c r="C637" s="56" t="s">
        <v>1058</v>
      </c>
      <c r="D637" s="56" t="s">
        <v>616</v>
      </c>
      <c r="E637" s="55">
        <v>9760520</v>
      </c>
      <c r="F637" s="55">
        <v>9760520</v>
      </c>
      <c r="G637" s="55">
        <v>5822536</v>
      </c>
      <c r="H637" s="2"/>
    </row>
    <row r="638" spans="1:8" outlineLevel="2" x14ac:dyDescent="0.25">
      <c r="A638" s="57" t="s">
        <v>1338</v>
      </c>
      <c r="B638" s="56" t="s">
        <v>786</v>
      </c>
      <c r="C638" s="56" t="s">
        <v>1058</v>
      </c>
      <c r="D638" s="56" t="s">
        <v>638</v>
      </c>
      <c r="E638" s="55">
        <v>9760520</v>
      </c>
      <c r="F638" s="55">
        <v>9760520</v>
      </c>
      <c r="G638" s="55">
        <v>5822536</v>
      </c>
      <c r="H638" s="2"/>
    </row>
    <row r="639" spans="1:8" ht="38.25" outlineLevel="1" x14ac:dyDescent="0.25">
      <c r="A639" s="57" t="s">
        <v>1388</v>
      </c>
      <c r="B639" s="56" t="s">
        <v>786</v>
      </c>
      <c r="C639" s="56" t="s">
        <v>1056</v>
      </c>
      <c r="D639" s="56" t="s">
        <v>616</v>
      </c>
      <c r="E639" s="55">
        <v>235000000</v>
      </c>
      <c r="F639" s="55">
        <v>235000000</v>
      </c>
      <c r="G639" s="55">
        <v>234999999.87</v>
      </c>
      <c r="H639" s="2"/>
    </row>
    <row r="640" spans="1:8" ht="38.25" outlineLevel="2" x14ac:dyDescent="0.25">
      <c r="A640" s="57" t="s">
        <v>1386</v>
      </c>
      <c r="B640" s="56" t="s">
        <v>786</v>
      </c>
      <c r="C640" s="56" t="s">
        <v>1056</v>
      </c>
      <c r="D640" s="56" t="s">
        <v>659</v>
      </c>
      <c r="E640" s="55">
        <v>235000000</v>
      </c>
      <c r="F640" s="55">
        <v>235000000</v>
      </c>
      <c r="G640" s="55">
        <v>234999999.87</v>
      </c>
      <c r="H640" s="2"/>
    </row>
    <row r="641" spans="1:8" ht="51" outlineLevel="1" x14ac:dyDescent="0.25">
      <c r="A641" s="57" t="s">
        <v>1387</v>
      </c>
      <c r="B641" s="56" t="s">
        <v>786</v>
      </c>
      <c r="C641" s="56" t="s">
        <v>1054</v>
      </c>
      <c r="D641" s="56" t="s">
        <v>616</v>
      </c>
      <c r="E641" s="55">
        <v>150051840</v>
      </c>
      <c r="F641" s="55">
        <v>150051840</v>
      </c>
      <c r="G641" s="55">
        <v>144457203.44</v>
      </c>
      <c r="H641" s="2"/>
    </row>
    <row r="642" spans="1:8" outlineLevel="2" x14ac:dyDescent="0.25">
      <c r="A642" s="57" t="s">
        <v>1338</v>
      </c>
      <c r="B642" s="56" t="s">
        <v>786</v>
      </c>
      <c r="C642" s="56" t="s">
        <v>1054</v>
      </c>
      <c r="D642" s="56" t="s">
        <v>638</v>
      </c>
      <c r="E642" s="55">
        <v>51840</v>
      </c>
      <c r="F642" s="55">
        <v>51840</v>
      </c>
      <c r="G642" s="55">
        <v>51840</v>
      </c>
      <c r="H642" s="2"/>
    </row>
    <row r="643" spans="1:8" ht="38.25" outlineLevel="2" x14ac:dyDescent="0.25">
      <c r="A643" s="57" t="s">
        <v>1386</v>
      </c>
      <c r="B643" s="56" t="s">
        <v>786</v>
      </c>
      <c r="C643" s="56" t="s">
        <v>1054</v>
      </c>
      <c r="D643" s="56" t="s">
        <v>659</v>
      </c>
      <c r="E643" s="55">
        <v>150000000</v>
      </c>
      <c r="F643" s="55">
        <v>150000000</v>
      </c>
      <c r="G643" s="55">
        <v>144405363.44</v>
      </c>
      <c r="H643" s="2"/>
    </row>
    <row r="644" spans="1:8" outlineLevel="1" x14ac:dyDescent="0.25">
      <c r="A644" s="57" t="s">
        <v>1385</v>
      </c>
      <c r="B644" s="56" t="s">
        <v>786</v>
      </c>
      <c r="C644" s="56" t="s">
        <v>1052</v>
      </c>
      <c r="D644" s="56" t="s">
        <v>616</v>
      </c>
      <c r="E644" s="55">
        <v>676984.12</v>
      </c>
      <c r="F644" s="55">
        <v>676984.12</v>
      </c>
      <c r="G644" s="55">
        <v>668826.12</v>
      </c>
      <c r="H644" s="2"/>
    </row>
    <row r="645" spans="1:8" outlineLevel="2" x14ac:dyDescent="0.25">
      <c r="A645" s="57" t="s">
        <v>1338</v>
      </c>
      <c r="B645" s="56" t="s">
        <v>786</v>
      </c>
      <c r="C645" s="56" t="s">
        <v>1052</v>
      </c>
      <c r="D645" s="56" t="s">
        <v>638</v>
      </c>
      <c r="E645" s="55">
        <v>676984.12</v>
      </c>
      <c r="F645" s="55">
        <v>676984.12</v>
      </c>
      <c r="G645" s="55">
        <v>668826.12</v>
      </c>
      <c r="H645" s="2"/>
    </row>
    <row r="646" spans="1:8" ht="76.5" outlineLevel="1" x14ac:dyDescent="0.25">
      <c r="A646" s="57" t="s">
        <v>1384</v>
      </c>
      <c r="B646" s="56" t="s">
        <v>786</v>
      </c>
      <c r="C646" s="56" t="s">
        <v>1050</v>
      </c>
      <c r="D646" s="56" t="s">
        <v>616</v>
      </c>
      <c r="E646" s="55">
        <v>2900000</v>
      </c>
      <c r="F646" s="55">
        <v>2900000</v>
      </c>
      <c r="G646" s="55">
        <v>2900000</v>
      </c>
      <c r="H646" s="2"/>
    </row>
    <row r="647" spans="1:8" outlineLevel="2" x14ac:dyDescent="0.25">
      <c r="A647" s="57" t="s">
        <v>1338</v>
      </c>
      <c r="B647" s="56" t="s">
        <v>786</v>
      </c>
      <c r="C647" s="56" t="s">
        <v>1050</v>
      </c>
      <c r="D647" s="56" t="s">
        <v>638</v>
      </c>
      <c r="E647" s="55">
        <v>2900000</v>
      </c>
      <c r="F647" s="55">
        <v>2900000</v>
      </c>
      <c r="G647" s="55">
        <v>2900000</v>
      </c>
      <c r="H647" s="2"/>
    </row>
    <row r="648" spans="1:8" ht="38.25" outlineLevel="1" x14ac:dyDescent="0.25">
      <c r="A648" s="57" t="s">
        <v>1383</v>
      </c>
      <c r="B648" s="56" t="s">
        <v>786</v>
      </c>
      <c r="C648" s="56" t="s">
        <v>1048</v>
      </c>
      <c r="D648" s="56" t="s">
        <v>616</v>
      </c>
      <c r="E648" s="55">
        <v>26242.6</v>
      </c>
      <c r="F648" s="55">
        <v>26242.6</v>
      </c>
      <c r="G648" s="55">
        <v>26121.97</v>
      </c>
      <c r="H648" s="2"/>
    </row>
    <row r="649" spans="1:8" outlineLevel="2" x14ac:dyDescent="0.25">
      <c r="A649" s="57" t="s">
        <v>1338</v>
      </c>
      <c r="B649" s="56" t="s">
        <v>786</v>
      </c>
      <c r="C649" s="56" t="s">
        <v>1048</v>
      </c>
      <c r="D649" s="56" t="s">
        <v>638</v>
      </c>
      <c r="E649" s="55">
        <v>26242.6</v>
      </c>
      <c r="F649" s="55">
        <v>26242.6</v>
      </c>
      <c r="G649" s="55">
        <v>26121.97</v>
      </c>
      <c r="H649" s="2"/>
    </row>
    <row r="650" spans="1:8" x14ac:dyDescent="0.25">
      <c r="A650" s="57" t="s">
        <v>1382</v>
      </c>
      <c r="B650" s="56" t="s">
        <v>1044</v>
      </c>
      <c r="C650" s="56" t="s">
        <v>630</v>
      </c>
      <c r="D650" s="56" t="s">
        <v>616</v>
      </c>
      <c r="E650" s="55">
        <v>6174927.3700000001</v>
      </c>
      <c r="F650" s="55">
        <v>6174927.3700000001</v>
      </c>
      <c r="G650" s="55">
        <v>6166224.4900000002</v>
      </c>
      <c r="H650" s="2"/>
    </row>
    <row r="651" spans="1:8" ht="25.5" outlineLevel="1" x14ac:dyDescent="0.25">
      <c r="A651" s="57" t="s">
        <v>1381</v>
      </c>
      <c r="B651" s="56" t="s">
        <v>1044</v>
      </c>
      <c r="C651" s="56" t="s">
        <v>1043</v>
      </c>
      <c r="D651" s="56" t="s">
        <v>616</v>
      </c>
      <c r="E651" s="55">
        <v>5684755.0800000001</v>
      </c>
      <c r="F651" s="55">
        <v>5684755.0800000001</v>
      </c>
      <c r="G651" s="55">
        <v>5684201.6799999997</v>
      </c>
      <c r="H651" s="2"/>
    </row>
    <row r="652" spans="1:8" ht="25.5" outlineLevel="2" x14ac:dyDescent="0.25">
      <c r="A652" s="57" t="s">
        <v>1380</v>
      </c>
      <c r="B652" s="56" t="s">
        <v>1044</v>
      </c>
      <c r="C652" s="56" t="s">
        <v>1043</v>
      </c>
      <c r="D652" s="56" t="s">
        <v>1042</v>
      </c>
      <c r="E652" s="55">
        <v>5684755.0800000001</v>
      </c>
      <c r="F652" s="55">
        <v>5684755.0800000001</v>
      </c>
      <c r="G652" s="55">
        <v>5684201.6799999997</v>
      </c>
      <c r="H652" s="2"/>
    </row>
    <row r="653" spans="1:8" ht="25.5" outlineLevel="1" x14ac:dyDescent="0.25">
      <c r="A653" s="57" t="s">
        <v>1381</v>
      </c>
      <c r="B653" s="56" t="s">
        <v>1044</v>
      </c>
      <c r="C653" s="56" t="s">
        <v>1286</v>
      </c>
      <c r="D653" s="56" t="s">
        <v>616</v>
      </c>
      <c r="E653" s="55">
        <v>490172.29</v>
      </c>
      <c r="F653" s="55">
        <v>490172.29</v>
      </c>
      <c r="G653" s="55">
        <v>482022.81</v>
      </c>
      <c r="H653" s="2"/>
    </row>
    <row r="654" spans="1:8" ht="25.5" outlineLevel="2" x14ac:dyDescent="0.25">
      <c r="A654" s="57" t="s">
        <v>1380</v>
      </c>
      <c r="B654" s="56" t="s">
        <v>1044</v>
      </c>
      <c r="C654" s="56" t="s">
        <v>1286</v>
      </c>
      <c r="D654" s="56" t="s">
        <v>1042</v>
      </c>
      <c r="E654" s="55">
        <v>490172.29</v>
      </c>
      <c r="F654" s="55">
        <v>490172.29</v>
      </c>
      <c r="G654" s="55">
        <v>482022.81</v>
      </c>
      <c r="H654" s="2"/>
    </row>
    <row r="655" spans="1:8" x14ac:dyDescent="0.25">
      <c r="A655" s="57" t="s">
        <v>1379</v>
      </c>
      <c r="B655" s="56" t="s">
        <v>634</v>
      </c>
      <c r="C655" s="56" t="s">
        <v>630</v>
      </c>
      <c r="D655" s="56" t="s">
        <v>616</v>
      </c>
      <c r="E655" s="55">
        <v>6327955</v>
      </c>
      <c r="F655" s="55">
        <v>6327955</v>
      </c>
      <c r="G655" s="55">
        <v>5259662.2</v>
      </c>
      <c r="H655" s="2"/>
    </row>
    <row r="656" spans="1:8" ht="38.25" outlineLevel="1" x14ac:dyDescent="0.25">
      <c r="A656" s="57" t="s">
        <v>1378</v>
      </c>
      <c r="B656" s="56" t="s">
        <v>634</v>
      </c>
      <c r="C656" s="56" t="s">
        <v>1040</v>
      </c>
      <c r="D656" s="56" t="s">
        <v>616</v>
      </c>
      <c r="E656" s="55">
        <v>377477.5</v>
      </c>
      <c r="F656" s="55">
        <v>377477.5</v>
      </c>
      <c r="G656" s="55">
        <v>377477.5</v>
      </c>
      <c r="H656" s="2"/>
    </row>
    <row r="657" spans="1:8" ht="38.25" outlineLevel="2" x14ac:dyDescent="0.25">
      <c r="A657" s="57" t="s">
        <v>1361</v>
      </c>
      <c r="B657" s="56" t="s">
        <v>634</v>
      </c>
      <c r="C657" s="56" t="s">
        <v>1040</v>
      </c>
      <c r="D657" s="56" t="s">
        <v>774</v>
      </c>
      <c r="E657" s="55">
        <v>377477.5</v>
      </c>
      <c r="F657" s="55">
        <v>377477.5</v>
      </c>
      <c r="G657" s="55">
        <v>377477.5</v>
      </c>
      <c r="H657" s="2"/>
    </row>
    <row r="658" spans="1:8" ht="63.75" outlineLevel="1" x14ac:dyDescent="0.25">
      <c r="A658" s="57" t="s">
        <v>1377</v>
      </c>
      <c r="B658" s="56" t="s">
        <v>634</v>
      </c>
      <c r="C658" s="56" t="s">
        <v>1038</v>
      </c>
      <c r="D658" s="56" t="s">
        <v>616</v>
      </c>
      <c r="E658" s="55">
        <v>725377.5</v>
      </c>
      <c r="F658" s="55">
        <v>725377.5</v>
      </c>
      <c r="G658" s="55">
        <v>725377.5</v>
      </c>
      <c r="H658" s="2"/>
    </row>
    <row r="659" spans="1:8" ht="38.25" outlineLevel="2" x14ac:dyDescent="0.25">
      <c r="A659" s="57" t="s">
        <v>1361</v>
      </c>
      <c r="B659" s="56" t="s">
        <v>634</v>
      </c>
      <c r="C659" s="56" t="s">
        <v>1038</v>
      </c>
      <c r="D659" s="56" t="s">
        <v>774</v>
      </c>
      <c r="E659" s="55">
        <v>725377.5</v>
      </c>
      <c r="F659" s="55">
        <v>725377.5</v>
      </c>
      <c r="G659" s="55">
        <v>725377.5</v>
      </c>
      <c r="H659" s="2"/>
    </row>
    <row r="660" spans="1:8" ht="191.25" outlineLevel="1" x14ac:dyDescent="0.25">
      <c r="A660" s="57" t="s">
        <v>1376</v>
      </c>
      <c r="B660" s="56" t="s">
        <v>634</v>
      </c>
      <c r="C660" s="56" t="s">
        <v>782</v>
      </c>
      <c r="D660" s="56" t="s">
        <v>616</v>
      </c>
      <c r="E660" s="55">
        <v>2395200</v>
      </c>
      <c r="F660" s="55">
        <v>2395200</v>
      </c>
      <c r="G660" s="55">
        <v>2173657.7000000002</v>
      </c>
      <c r="H660" s="2"/>
    </row>
    <row r="661" spans="1:8" outlineLevel="2" x14ac:dyDescent="0.25">
      <c r="A661" s="57" t="s">
        <v>1338</v>
      </c>
      <c r="B661" s="56" t="s">
        <v>634</v>
      </c>
      <c r="C661" s="56" t="s">
        <v>782</v>
      </c>
      <c r="D661" s="56" t="s">
        <v>638</v>
      </c>
      <c r="E661" s="55">
        <v>19009.52</v>
      </c>
      <c r="F661" s="55">
        <v>19009.52</v>
      </c>
      <c r="G661" s="55">
        <v>15773.41</v>
      </c>
      <c r="H661" s="2"/>
    </row>
    <row r="662" spans="1:8" ht="38.25" outlineLevel="2" x14ac:dyDescent="0.25">
      <c r="A662" s="57" t="s">
        <v>1347</v>
      </c>
      <c r="B662" s="56" t="s">
        <v>634</v>
      </c>
      <c r="C662" s="56" t="s">
        <v>782</v>
      </c>
      <c r="D662" s="56" t="s">
        <v>632</v>
      </c>
      <c r="E662" s="55">
        <v>2376190.48</v>
      </c>
      <c r="F662" s="55">
        <v>2376190.48</v>
      </c>
      <c r="G662" s="55">
        <v>2157884.29</v>
      </c>
      <c r="H662" s="2"/>
    </row>
    <row r="663" spans="1:8" ht="76.5" outlineLevel="1" x14ac:dyDescent="0.25">
      <c r="A663" s="57" t="s">
        <v>1375</v>
      </c>
      <c r="B663" s="56" t="s">
        <v>634</v>
      </c>
      <c r="C663" s="56" t="s">
        <v>780</v>
      </c>
      <c r="D663" s="56" t="s">
        <v>616</v>
      </c>
      <c r="E663" s="55">
        <v>1015000</v>
      </c>
      <c r="F663" s="55">
        <v>1015000</v>
      </c>
      <c r="G663" s="55">
        <v>878990</v>
      </c>
      <c r="H663" s="2"/>
    </row>
    <row r="664" spans="1:8" outlineLevel="2" x14ac:dyDescent="0.25">
      <c r="A664" s="57" t="s">
        <v>1338</v>
      </c>
      <c r="B664" s="56" t="s">
        <v>634</v>
      </c>
      <c r="C664" s="56" t="s">
        <v>780</v>
      </c>
      <c r="D664" s="56" t="s">
        <v>638</v>
      </c>
      <c r="E664" s="55">
        <v>15000</v>
      </c>
      <c r="F664" s="55">
        <v>15000</v>
      </c>
      <c r="G664" s="55">
        <v>12990</v>
      </c>
      <c r="H664" s="2"/>
    </row>
    <row r="665" spans="1:8" ht="38.25" outlineLevel="2" x14ac:dyDescent="0.25">
      <c r="A665" s="57" t="s">
        <v>1347</v>
      </c>
      <c r="B665" s="56" t="s">
        <v>634</v>
      </c>
      <c r="C665" s="56" t="s">
        <v>780</v>
      </c>
      <c r="D665" s="56" t="s">
        <v>632</v>
      </c>
      <c r="E665" s="55">
        <v>1000000</v>
      </c>
      <c r="F665" s="55">
        <v>1000000</v>
      </c>
      <c r="G665" s="55">
        <v>866000</v>
      </c>
      <c r="H665" s="2"/>
    </row>
    <row r="666" spans="1:8" ht="38.25" outlineLevel="1" x14ac:dyDescent="0.25">
      <c r="A666" s="57" t="s">
        <v>1374</v>
      </c>
      <c r="B666" s="56" t="s">
        <v>634</v>
      </c>
      <c r="C666" s="56" t="s">
        <v>1036</v>
      </c>
      <c r="D666" s="56" t="s">
        <v>616</v>
      </c>
      <c r="E666" s="55">
        <v>97900</v>
      </c>
      <c r="F666" s="55">
        <v>97900</v>
      </c>
      <c r="G666" s="55">
        <v>84159.5</v>
      </c>
      <c r="H666" s="2"/>
    </row>
    <row r="667" spans="1:8" outlineLevel="2" x14ac:dyDescent="0.25">
      <c r="A667" s="57" t="s">
        <v>1373</v>
      </c>
      <c r="B667" s="56" t="s">
        <v>634</v>
      </c>
      <c r="C667" s="56" t="s">
        <v>1036</v>
      </c>
      <c r="D667" s="56" t="s">
        <v>955</v>
      </c>
      <c r="E667" s="55">
        <v>1111.2</v>
      </c>
      <c r="F667" s="55">
        <v>1111.2</v>
      </c>
      <c r="G667" s="55">
        <v>1111.2</v>
      </c>
      <c r="H667" s="2"/>
    </row>
    <row r="668" spans="1:8" ht="51" outlineLevel="2" x14ac:dyDescent="0.25">
      <c r="A668" s="57" t="s">
        <v>1372</v>
      </c>
      <c r="B668" s="56" t="s">
        <v>634</v>
      </c>
      <c r="C668" s="56" t="s">
        <v>1036</v>
      </c>
      <c r="D668" s="56" t="s">
        <v>953</v>
      </c>
      <c r="E668" s="55">
        <v>335.59</v>
      </c>
      <c r="F668" s="55">
        <v>335.59</v>
      </c>
      <c r="G668" s="55">
        <v>335.58</v>
      </c>
      <c r="H668" s="2"/>
    </row>
    <row r="669" spans="1:8" outlineLevel="2" x14ac:dyDescent="0.25">
      <c r="A669" s="57" t="s">
        <v>1338</v>
      </c>
      <c r="B669" s="56" t="s">
        <v>634</v>
      </c>
      <c r="C669" s="56" t="s">
        <v>1036</v>
      </c>
      <c r="D669" s="56" t="s">
        <v>638</v>
      </c>
      <c r="E669" s="55">
        <v>96453.21</v>
      </c>
      <c r="F669" s="55">
        <v>96453.21</v>
      </c>
      <c r="G669" s="55">
        <v>82712.72</v>
      </c>
      <c r="H669" s="2"/>
    </row>
    <row r="670" spans="1:8" ht="63.75" outlineLevel="1" x14ac:dyDescent="0.25">
      <c r="A670" s="57" t="s">
        <v>1371</v>
      </c>
      <c r="B670" s="56" t="s">
        <v>634</v>
      </c>
      <c r="C670" s="56" t="s">
        <v>633</v>
      </c>
      <c r="D670" s="56" t="s">
        <v>616</v>
      </c>
      <c r="E670" s="55">
        <v>1717000</v>
      </c>
      <c r="F670" s="55">
        <v>1717000</v>
      </c>
      <c r="G670" s="55">
        <v>1020000</v>
      </c>
      <c r="H670" s="2"/>
    </row>
    <row r="671" spans="1:8" ht="38.25" outlineLevel="2" x14ac:dyDescent="0.25">
      <c r="A671" s="57" t="s">
        <v>1347</v>
      </c>
      <c r="B671" s="56" t="s">
        <v>634</v>
      </c>
      <c r="C671" s="56" t="s">
        <v>633</v>
      </c>
      <c r="D671" s="56" t="s">
        <v>632</v>
      </c>
      <c r="E671" s="55">
        <v>1717000</v>
      </c>
      <c r="F671" s="55">
        <v>1717000</v>
      </c>
      <c r="G671" s="55">
        <v>1020000</v>
      </c>
      <c r="H671" s="2"/>
    </row>
    <row r="672" spans="1:8" x14ac:dyDescent="0.25">
      <c r="A672" s="57" t="s">
        <v>1370</v>
      </c>
      <c r="B672" s="56" t="s">
        <v>611</v>
      </c>
      <c r="C672" s="56" t="s">
        <v>630</v>
      </c>
      <c r="D672" s="56" t="s">
        <v>616</v>
      </c>
      <c r="E672" s="55">
        <v>107746998.58</v>
      </c>
      <c r="F672" s="55">
        <v>107746998.58</v>
      </c>
      <c r="G672" s="55">
        <v>99821475.659999996</v>
      </c>
      <c r="H672" s="2"/>
    </row>
    <row r="673" spans="1:8" ht="140.25" outlineLevel="1" x14ac:dyDescent="0.25">
      <c r="A673" s="57" t="s">
        <v>1369</v>
      </c>
      <c r="B673" s="56" t="s">
        <v>611</v>
      </c>
      <c r="C673" s="56" t="s">
        <v>1034</v>
      </c>
      <c r="D673" s="56" t="s">
        <v>616</v>
      </c>
      <c r="E673" s="55">
        <v>305000</v>
      </c>
      <c r="F673" s="55">
        <v>305000</v>
      </c>
      <c r="G673" s="55">
        <v>267649.09999999998</v>
      </c>
      <c r="H673" s="2"/>
    </row>
    <row r="674" spans="1:8" ht="38.25" outlineLevel="2" x14ac:dyDescent="0.25">
      <c r="A674" s="57" t="s">
        <v>1361</v>
      </c>
      <c r="B674" s="56" t="s">
        <v>611</v>
      </c>
      <c r="C674" s="56" t="s">
        <v>1034</v>
      </c>
      <c r="D674" s="56" t="s">
        <v>774</v>
      </c>
      <c r="E674" s="55">
        <v>305000</v>
      </c>
      <c r="F674" s="55">
        <v>305000</v>
      </c>
      <c r="G674" s="55">
        <v>267649.09999999998</v>
      </c>
      <c r="H674" s="2"/>
    </row>
    <row r="675" spans="1:8" ht="51" outlineLevel="1" x14ac:dyDescent="0.25">
      <c r="A675" s="57" t="s">
        <v>1368</v>
      </c>
      <c r="B675" s="56" t="s">
        <v>611</v>
      </c>
      <c r="C675" s="56" t="s">
        <v>1032</v>
      </c>
      <c r="D675" s="56" t="s">
        <v>616</v>
      </c>
      <c r="E675" s="55">
        <v>870460</v>
      </c>
      <c r="F675" s="55">
        <v>870460</v>
      </c>
      <c r="G675" s="55">
        <v>862494.26</v>
      </c>
      <c r="H675" s="2"/>
    </row>
    <row r="676" spans="1:8" ht="38.25" outlineLevel="2" x14ac:dyDescent="0.25">
      <c r="A676" s="57" t="s">
        <v>1361</v>
      </c>
      <c r="B676" s="56" t="s">
        <v>611</v>
      </c>
      <c r="C676" s="56" t="s">
        <v>1032</v>
      </c>
      <c r="D676" s="56" t="s">
        <v>774</v>
      </c>
      <c r="E676" s="55">
        <v>870460</v>
      </c>
      <c r="F676" s="55">
        <v>870460</v>
      </c>
      <c r="G676" s="55">
        <v>862494.26</v>
      </c>
      <c r="H676" s="2"/>
    </row>
    <row r="677" spans="1:8" ht="114.75" outlineLevel="1" x14ac:dyDescent="0.25">
      <c r="A677" s="57" t="s">
        <v>1367</v>
      </c>
      <c r="B677" s="56" t="s">
        <v>611</v>
      </c>
      <c r="C677" s="56" t="s">
        <v>778</v>
      </c>
      <c r="D677" s="56" t="s">
        <v>616</v>
      </c>
      <c r="E677" s="55">
        <v>328000</v>
      </c>
      <c r="F677" s="55">
        <v>328000</v>
      </c>
      <c r="G677" s="55">
        <v>223553.3</v>
      </c>
      <c r="H677" s="2"/>
    </row>
    <row r="678" spans="1:8" outlineLevel="2" x14ac:dyDescent="0.25">
      <c r="A678" s="57" t="s">
        <v>1338</v>
      </c>
      <c r="B678" s="56" t="s">
        <v>611</v>
      </c>
      <c r="C678" s="56" t="s">
        <v>778</v>
      </c>
      <c r="D678" s="56" t="s">
        <v>638</v>
      </c>
      <c r="E678" s="55">
        <v>328000</v>
      </c>
      <c r="F678" s="55">
        <v>328000</v>
      </c>
      <c r="G678" s="55">
        <v>223553.3</v>
      </c>
      <c r="H678" s="2"/>
    </row>
    <row r="679" spans="1:8" ht="76.5" outlineLevel="1" x14ac:dyDescent="0.25">
      <c r="A679" s="57" t="s">
        <v>1366</v>
      </c>
      <c r="B679" s="56" t="s">
        <v>611</v>
      </c>
      <c r="C679" s="56" t="s">
        <v>775</v>
      </c>
      <c r="D679" s="56" t="s">
        <v>616</v>
      </c>
      <c r="E679" s="55">
        <v>13386500</v>
      </c>
      <c r="F679" s="55">
        <v>13386500</v>
      </c>
      <c r="G679" s="55">
        <v>10211618.41</v>
      </c>
      <c r="H679" s="2"/>
    </row>
    <row r="680" spans="1:8" ht="38.25" outlineLevel="2" x14ac:dyDescent="0.25">
      <c r="A680" s="57" t="s">
        <v>1361</v>
      </c>
      <c r="B680" s="56" t="s">
        <v>611</v>
      </c>
      <c r="C680" s="56" t="s">
        <v>775</v>
      </c>
      <c r="D680" s="56" t="s">
        <v>774</v>
      </c>
      <c r="E680" s="55">
        <v>13386500</v>
      </c>
      <c r="F680" s="55">
        <v>13386500</v>
      </c>
      <c r="G680" s="55">
        <v>10211618.41</v>
      </c>
      <c r="H680" s="2"/>
    </row>
    <row r="681" spans="1:8" ht="76.5" outlineLevel="1" x14ac:dyDescent="0.25">
      <c r="A681" s="57" t="s">
        <v>1365</v>
      </c>
      <c r="B681" s="56" t="s">
        <v>611</v>
      </c>
      <c r="C681" s="56" t="s">
        <v>1030</v>
      </c>
      <c r="D681" s="56" t="s">
        <v>616</v>
      </c>
      <c r="E681" s="55">
        <v>1510100</v>
      </c>
      <c r="F681" s="55">
        <v>1510100</v>
      </c>
      <c r="G681" s="55">
        <v>1510100</v>
      </c>
      <c r="H681" s="2"/>
    </row>
    <row r="682" spans="1:8" ht="38.25" outlineLevel="2" x14ac:dyDescent="0.25">
      <c r="A682" s="57" t="s">
        <v>1347</v>
      </c>
      <c r="B682" s="56" t="s">
        <v>611</v>
      </c>
      <c r="C682" s="56" t="s">
        <v>1030</v>
      </c>
      <c r="D682" s="56" t="s">
        <v>632</v>
      </c>
      <c r="E682" s="55">
        <v>1510100</v>
      </c>
      <c r="F682" s="55">
        <v>1510100</v>
      </c>
      <c r="G682" s="55">
        <v>1510100</v>
      </c>
      <c r="H682" s="2"/>
    </row>
    <row r="683" spans="1:8" ht="76.5" outlineLevel="1" x14ac:dyDescent="0.25">
      <c r="A683" s="57" t="s">
        <v>1364</v>
      </c>
      <c r="B683" s="56" t="s">
        <v>611</v>
      </c>
      <c r="C683" s="56" t="s">
        <v>1028</v>
      </c>
      <c r="D683" s="56" t="s">
        <v>616</v>
      </c>
      <c r="E683" s="55">
        <v>2733694.58</v>
      </c>
      <c r="F683" s="55">
        <v>2733694.58</v>
      </c>
      <c r="G683" s="55">
        <v>2631323.2400000002</v>
      </c>
      <c r="H683" s="2"/>
    </row>
    <row r="684" spans="1:8" ht="38.25" outlineLevel="2" x14ac:dyDescent="0.25">
      <c r="A684" s="57" t="s">
        <v>1361</v>
      </c>
      <c r="B684" s="56" t="s">
        <v>611</v>
      </c>
      <c r="C684" s="56" t="s">
        <v>1028</v>
      </c>
      <c r="D684" s="56" t="s">
        <v>774</v>
      </c>
      <c r="E684" s="55">
        <v>2733694.58</v>
      </c>
      <c r="F684" s="55">
        <v>2733694.58</v>
      </c>
      <c r="G684" s="55">
        <v>2631323.2400000002</v>
      </c>
      <c r="H684" s="2"/>
    </row>
    <row r="685" spans="1:8" ht="51" outlineLevel="1" x14ac:dyDescent="0.25">
      <c r="A685" s="57" t="s">
        <v>1363</v>
      </c>
      <c r="B685" s="56" t="s">
        <v>611</v>
      </c>
      <c r="C685" s="56" t="s">
        <v>1026</v>
      </c>
      <c r="D685" s="56" t="s">
        <v>616</v>
      </c>
      <c r="E685" s="55">
        <v>67688800</v>
      </c>
      <c r="F685" s="55">
        <v>67688800</v>
      </c>
      <c r="G685" s="55">
        <v>63190297.350000001</v>
      </c>
      <c r="H685" s="2"/>
    </row>
    <row r="686" spans="1:8" ht="38.25" outlineLevel="2" x14ac:dyDescent="0.25">
      <c r="A686" s="57" t="s">
        <v>1344</v>
      </c>
      <c r="B686" s="56" t="s">
        <v>611</v>
      </c>
      <c r="C686" s="56" t="s">
        <v>1026</v>
      </c>
      <c r="D686" s="56" t="s">
        <v>1014</v>
      </c>
      <c r="E686" s="55">
        <f>33276900-3000000</f>
        <v>30276900</v>
      </c>
      <c r="F686" s="55">
        <v>33276900</v>
      </c>
      <c r="G686" s="55">
        <v>33058686.140000001</v>
      </c>
      <c r="H686" s="2"/>
    </row>
    <row r="687" spans="1:8" ht="38.25" outlineLevel="2" x14ac:dyDescent="0.25">
      <c r="A687" s="57" t="s">
        <v>1347</v>
      </c>
      <c r="B687" s="56" t="s">
        <v>611</v>
      </c>
      <c r="C687" s="56" t="s">
        <v>1026</v>
      </c>
      <c r="D687" s="56" t="s">
        <v>632</v>
      </c>
      <c r="E687" s="55">
        <v>800000</v>
      </c>
      <c r="F687" s="55">
        <v>800000</v>
      </c>
      <c r="G687" s="55">
        <v>541639.35</v>
      </c>
      <c r="H687" s="2"/>
    </row>
    <row r="688" spans="1:8" ht="38.25" outlineLevel="2" x14ac:dyDescent="0.25">
      <c r="A688" s="57" t="s">
        <v>1361</v>
      </c>
      <c r="B688" s="56" t="s">
        <v>611</v>
      </c>
      <c r="C688" s="56" t="s">
        <v>1026</v>
      </c>
      <c r="D688" s="56" t="s">
        <v>774</v>
      </c>
      <c r="E688" s="55">
        <f>33611900+3000000</f>
        <v>36611900</v>
      </c>
      <c r="F688" s="55">
        <v>33611900</v>
      </c>
      <c r="G688" s="55">
        <v>29589971.859999999</v>
      </c>
      <c r="H688" s="2"/>
    </row>
    <row r="689" spans="1:8" ht="89.25" outlineLevel="1" x14ac:dyDescent="0.25">
      <c r="A689" s="57" t="s">
        <v>1362</v>
      </c>
      <c r="B689" s="56" t="s">
        <v>611</v>
      </c>
      <c r="C689" s="56" t="s">
        <v>1024</v>
      </c>
      <c r="D689" s="56" t="s">
        <v>616</v>
      </c>
      <c r="E689" s="55">
        <v>71200</v>
      </c>
      <c r="F689" s="55">
        <v>71200</v>
      </c>
      <c r="G689" s="55">
        <v>71197</v>
      </c>
      <c r="H689" s="2"/>
    </row>
    <row r="690" spans="1:8" ht="38.25" outlineLevel="2" x14ac:dyDescent="0.25">
      <c r="A690" s="57" t="s">
        <v>1361</v>
      </c>
      <c r="B690" s="56" t="s">
        <v>611</v>
      </c>
      <c r="C690" s="56" t="s">
        <v>1024</v>
      </c>
      <c r="D690" s="56" t="s">
        <v>774</v>
      </c>
      <c r="E690" s="55">
        <v>71200</v>
      </c>
      <c r="F690" s="55">
        <v>71200</v>
      </c>
      <c r="G690" s="55">
        <v>71197</v>
      </c>
      <c r="H690" s="2"/>
    </row>
    <row r="691" spans="1:8" ht="63.75" outlineLevel="1" x14ac:dyDescent="0.25">
      <c r="A691" s="57" t="s">
        <v>1360</v>
      </c>
      <c r="B691" s="56" t="s">
        <v>611</v>
      </c>
      <c r="C691" s="56" t="s">
        <v>625</v>
      </c>
      <c r="D691" s="56" t="s">
        <v>616</v>
      </c>
      <c r="E691" s="55">
        <v>17661800</v>
      </c>
      <c r="F691" s="55">
        <v>17661800</v>
      </c>
      <c r="G691" s="55">
        <v>17661800</v>
      </c>
      <c r="H691" s="2"/>
    </row>
    <row r="692" spans="1:8" ht="25.5" outlineLevel="2" x14ac:dyDescent="0.25">
      <c r="A692" s="57" t="s">
        <v>1354</v>
      </c>
      <c r="B692" s="56" t="s">
        <v>611</v>
      </c>
      <c r="C692" s="56" t="s">
        <v>625</v>
      </c>
      <c r="D692" s="56" t="s">
        <v>609</v>
      </c>
      <c r="E692" s="55">
        <v>4796220</v>
      </c>
      <c r="F692" s="55">
        <v>4796220</v>
      </c>
      <c r="G692" s="55">
        <v>4796220</v>
      </c>
      <c r="H692" s="2"/>
    </row>
    <row r="693" spans="1:8" ht="51" outlineLevel="2" x14ac:dyDescent="0.25">
      <c r="A693" s="57" t="s">
        <v>1359</v>
      </c>
      <c r="B693" s="56" t="s">
        <v>611</v>
      </c>
      <c r="C693" s="56" t="s">
        <v>625</v>
      </c>
      <c r="D693" s="56" t="s">
        <v>624</v>
      </c>
      <c r="E693" s="55">
        <v>12865580</v>
      </c>
      <c r="F693" s="55">
        <v>12865580</v>
      </c>
      <c r="G693" s="55">
        <v>12865580</v>
      </c>
      <c r="H693" s="2"/>
    </row>
    <row r="694" spans="1:8" ht="63.75" outlineLevel="1" x14ac:dyDescent="0.25">
      <c r="A694" s="57" t="s">
        <v>1358</v>
      </c>
      <c r="B694" s="56" t="s">
        <v>611</v>
      </c>
      <c r="C694" s="56" t="s">
        <v>622</v>
      </c>
      <c r="D694" s="56" t="s">
        <v>616</v>
      </c>
      <c r="E694" s="55">
        <v>640378</v>
      </c>
      <c r="F694" s="55">
        <v>640378</v>
      </c>
      <c r="G694" s="55">
        <v>640378</v>
      </c>
      <c r="H694" s="2"/>
    </row>
    <row r="695" spans="1:8" ht="25.5" outlineLevel="2" x14ac:dyDescent="0.25">
      <c r="A695" s="57" t="s">
        <v>1354</v>
      </c>
      <c r="B695" s="56" t="s">
        <v>611</v>
      </c>
      <c r="C695" s="56" t="s">
        <v>622</v>
      </c>
      <c r="D695" s="56" t="s">
        <v>609</v>
      </c>
      <c r="E695" s="55">
        <v>640378</v>
      </c>
      <c r="F695" s="55">
        <v>640378</v>
      </c>
      <c r="G695" s="55">
        <v>640378</v>
      </c>
      <c r="H695" s="2"/>
    </row>
    <row r="696" spans="1:8" ht="51" outlineLevel="1" x14ac:dyDescent="0.25">
      <c r="A696" s="57" t="s">
        <v>1357</v>
      </c>
      <c r="B696" s="56" t="s">
        <v>611</v>
      </c>
      <c r="C696" s="56" t="s">
        <v>620</v>
      </c>
      <c r="D696" s="56" t="s">
        <v>616</v>
      </c>
      <c r="E696" s="55">
        <v>0</v>
      </c>
      <c r="F696" s="55">
        <v>0</v>
      </c>
      <c r="G696" s="55">
        <v>0</v>
      </c>
      <c r="H696" s="2"/>
    </row>
    <row r="697" spans="1:8" ht="25.5" outlineLevel="2" x14ac:dyDescent="0.25">
      <c r="A697" s="57" t="s">
        <v>1354</v>
      </c>
      <c r="B697" s="56" t="s">
        <v>611</v>
      </c>
      <c r="C697" s="56" t="s">
        <v>620</v>
      </c>
      <c r="D697" s="56" t="s">
        <v>609</v>
      </c>
      <c r="E697" s="55">
        <v>0</v>
      </c>
      <c r="F697" s="55">
        <v>0</v>
      </c>
      <c r="G697" s="55">
        <v>0</v>
      </c>
      <c r="H697" s="2"/>
    </row>
    <row r="698" spans="1:8" ht="25.5" outlineLevel="1" x14ac:dyDescent="0.25">
      <c r="A698" s="57" t="s">
        <v>1356</v>
      </c>
      <c r="B698" s="56" t="s">
        <v>611</v>
      </c>
      <c r="C698" s="56" t="s">
        <v>618</v>
      </c>
      <c r="D698" s="56" t="s">
        <v>616</v>
      </c>
      <c r="E698" s="55">
        <v>2206247</v>
      </c>
      <c r="F698" s="55">
        <v>2206247</v>
      </c>
      <c r="G698" s="55">
        <v>2206246</v>
      </c>
      <c r="H698" s="2"/>
    </row>
    <row r="699" spans="1:8" ht="25.5" outlineLevel="2" x14ac:dyDescent="0.25">
      <c r="A699" s="57" t="s">
        <v>1354</v>
      </c>
      <c r="B699" s="56" t="s">
        <v>611</v>
      </c>
      <c r="C699" s="56" t="s">
        <v>618</v>
      </c>
      <c r="D699" s="56" t="s">
        <v>609</v>
      </c>
      <c r="E699" s="55">
        <v>2206247</v>
      </c>
      <c r="F699" s="55">
        <v>2206247</v>
      </c>
      <c r="G699" s="55">
        <v>2206246</v>
      </c>
      <c r="H699" s="2"/>
    </row>
    <row r="700" spans="1:8" ht="63.75" outlineLevel="1" x14ac:dyDescent="0.25">
      <c r="A700" s="57" t="s">
        <v>1355</v>
      </c>
      <c r="B700" s="56" t="s">
        <v>611</v>
      </c>
      <c r="C700" s="56" t="s">
        <v>610</v>
      </c>
      <c r="D700" s="56" t="s">
        <v>616</v>
      </c>
      <c r="E700" s="55">
        <v>344819</v>
      </c>
      <c r="F700" s="55">
        <v>344819</v>
      </c>
      <c r="G700" s="55">
        <v>344819</v>
      </c>
      <c r="H700" s="2"/>
    </row>
    <row r="701" spans="1:8" ht="25.5" outlineLevel="2" x14ac:dyDescent="0.25">
      <c r="A701" s="57" t="s">
        <v>1354</v>
      </c>
      <c r="B701" s="56" t="s">
        <v>611</v>
      </c>
      <c r="C701" s="56" t="s">
        <v>610</v>
      </c>
      <c r="D701" s="56" t="s">
        <v>609</v>
      </c>
      <c r="E701" s="55">
        <v>344819</v>
      </c>
      <c r="F701" s="55">
        <v>344819</v>
      </c>
      <c r="G701" s="55">
        <v>344819</v>
      </c>
      <c r="H701" s="2"/>
    </row>
    <row r="702" spans="1:8" ht="25.5" x14ac:dyDescent="0.25">
      <c r="A702" s="57" t="s">
        <v>1353</v>
      </c>
      <c r="B702" s="56" t="s">
        <v>763</v>
      </c>
      <c r="C702" s="56" t="s">
        <v>630</v>
      </c>
      <c r="D702" s="56" t="s">
        <v>616</v>
      </c>
      <c r="E702" s="55">
        <v>11071713.710000001</v>
      </c>
      <c r="F702" s="55">
        <v>11071713.710000001</v>
      </c>
      <c r="G702" s="55">
        <v>10714994.15</v>
      </c>
      <c r="H702" s="2"/>
    </row>
    <row r="703" spans="1:8" ht="51" outlineLevel="1" x14ac:dyDescent="0.25">
      <c r="A703" s="57" t="s">
        <v>1352</v>
      </c>
      <c r="B703" s="56" t="s">
        <v>763</v>
      </c>
      <c r="C703" s="56" t="s">
        <v>1022</v>
      </c>
      <c r="D703" s="56" t="s">
        <v>616</v>
      </c>
      <c r="E703" s="55">
        <v>4424150</v>
      </c>
      <c r="F703" s="55">
        <v>4424150</v>
      </c>
      <c r="G703" s="55">
        <v>4424150</v>
      </c>
      <c r="H703" s="2"/>
    </row>
    <row r="704" spans="1:8" ht="25.5" outlineLevel="2" x14ac:dyDescent="0.25">
      <c r="A704" s="57" t="s">
        <v>1351</v>
      </c>
      <c r="B704" s="56" t="s">
        <v>763</v>
      </c>
      <c r="C704" s="56" t="s">
        <v>1022</v>
      </c>
      <c r="D704" s="56" t="s">
        <v>818</v>
      </c>
      <c r="E704" s="55">
        <v>4424150</v>
      </c>
      <c r="F704" s="55">
        <v>4424150</v>
      </c>
      <c r="G704" s="55">
        <v>4424150</v>
      </c>
      <c r="H704" s="2"/>
    </row>
    <row r="705" spans="1:8" ht="76.5" outlineLevel="1" x14ac:dyDescent="0.25">
      <c r="A705" s="57" t="s">
        <v>1350</v>
      </c>
      <c r="B705" s="56" t="s">
        <v>763</v>
      </c>
      <c r="C705" s="56" t="s">
        <v>771</v>
      </c>
      <c r="D705" s="56" t="s">
        <v>616</v>
      </c>
      <c r="E705" s="55">
        <v>129500</v>
      </c>
      <c r="F705" s="55">
        <v>129500</v>
      </c>
      <c r="G705" s="55">
        <v>129500</v>
      </c>
      <c r="H705" s="2"/>
    </row>
    <row r="706" spans="1:8" ht="38.25" outlineLevel="2" x14ac:dyDescent="0.25">
      <c r="A706" s="57" t="s">
        <v>1347</v>
      </c>
      <c r="B706" s="56" t="s">
        <v>763</v>
      </c>
      <c r="C706" s="56" t="s">
        <v>771</v>
      </c>
      <c r="D706" s="56" t="s">
        <v>632</v>
      </c>
      <c r="E706" s="55">
        <v>129500</v>
      </c>
      <c r="F706" s="55">
        <v>129500</v>
      </c>
      <c r="G706" s="55">
        <v>129500</v>
      </c>
      <c r="H706" s="2"/>
    </row>
    <row r="707" spans="1:8" ht="38.25" outlineLevel="1" x14ac:dyDescent="0.25">
      <c r="A707" s="57" t="s">
        <v>1349</v>
      </c>
      <c r="B707" s="56" t="s">
        <v>763</v>
      </c>
      <c r="C707" s="56" t="s">
        <v>1020</v>
      </c>
      <c r="D707" s="56" t="s">
        <v>616</v>
      </c>
      <c r="E707" s="55">
        <v>1682321.9</v>
      </c>
      <c r="F707" s="55">
        <v>1682321.9</v>
      </c>
      <c r="G707" s="55">
        <v>1682321.9</v>
      </c>
      <c r="H707" s="2"/>
    </row>
    <row r="708" spans="1:8" ht="38.25" outlineLevel="2" x14ac:dyDescent="0.25">
      <c r="A708" s="57" t="s">
        <v>1347</v>
      </c>
      <c r="B708" s="56" t="s">
        <v>763</v>
      </c>
      <c r="C708" s="56" t="s">
        <v>1020</v>
      </c>
      <c r="D708" s="56" t="s">
        <v>632</v>
      </c>
      <c r="E708" s="55">
        <v>1682321.9</v>
      </c>
      <c r="F708" s="55">
        <v>1682321.9</v>
      </c>
      <c r="G708" s="55">
        <v>1682321.9</v>
      </c>
      <c r="H708" s="2"/>
    </row>
    <row r="709" spans="1:8" ht="140.25" outlineLevel="1" x14ac:dyDescent="0.25">
      <c r="A709" s="57" t="s">
        <v>1348</v>
      </c>
      <c r="B709" s="56" t="s">
        <v>763</v>
      </c>
      <c r="C709" s="56" t="s">
        <v>769</v>
      </c>
      <c r="D709" s="56" t="s">
        <v>616</v>
      </c>
      <c r="E709" s="55">
        <v>2445836.61</v>
      </c>
      <c r="F709" s="55">
        <v>2445836.61</v>
      </c>
      <c r="G709" s="55">
        <v>2295992.25</v>
      </c>
      <c r="H709" s="2"/>
    </row>
    <row r="710" spans="1:8" ht="38.25" outlineLevel="2" x14ac:dyDescent="0.25">
      <c r="A710" s="57" t="s">
        <v>1347</v>
      </c>
      <c r="B710" s="56" t="s">
        <v>763</v>
      </c>
      <c r="C710" s="56" t="s">
        <v>769</v>
      </c>
      <c r="D710" s="56" t="s">
        <v>632</v>
      </c>
      <c r="E710" s="55">
        <v>2445836.61</v>
      </c>
      <c r="F710" s="55">
        <v>2445836.61</v>
      </c>
      <c r="G710" s="55">
        <v>2295992.25</v>
      </c>
      <c r="H710" s="2"/>
    </row>
    <row r="711" spans="1:8" ht="38.25" outlineLevel="1" x14ac:dyDescent="0.25">
      <c r="A711" s="57" t="s">
        <v>1346</v>
      </c>
      <c r="B711" s="56" t="s">
        <v>763</v>
      </c>
      <c r="C711" s="56" t="s">
        <v>1018</v>
      </c>
      <c r="D711" s="56" t="s">
        <v>616</v>
      </c>
      <c r="E711" s="55">
        <v>1035000</v>
      </c>
      <c r="F711" s="55">
        <v>1035000</v>
      </c>
      <c r="G711" s="55">
        <v>1035000</v>
      </c>
      <c r="H711" s="2"/>
    </row>
    <row r="712" spans="1:8" ht="38.25" outlineLevel="2" x14ac:dyDescent="0.25">
      <c r="A712" s="57" t="s">
        <v>1344</v>
      </c>
      <c r="B712" s="56" t="s">
        <v>763</v>
      </c>
      <c r="C712" s="56" t="s">
        <v>1018</v>
      </c>
      <c r="D712" s="56" t="s">
        <v>1014</v>
      </c>
      <c r="E712" s="55">
        <v>1035000</v>
      </c>
      <c r="F712" s="55">
        <v>1035000</v>
      </c>
      <c r="G712" s="55">
        <v>1035000</v>
      </c>
      <c r="H712" s="2"/>
    </row>
    <row r="713" spans="1:8" ht="89.25" outlineLevel="1" x14ac:dyDescent="0.25">
      <c r="A713" s="57" t="s">
        <v>1345</v>
      </c>
      <c r="B713" s="56" t="s">
        <v>763</v>
      </c>
      <c r="C713" s="56" t="s">
        <v>1015</v>
      </c>
      <c r="D713" s="56" t="s">
        <v>616</v>
      </c>
      <c r="E713" s="55">
        <v>200000</v>
      </c>
      <c r="F713" s="55">
        <v>200000</v>
      </c>
      <c r="G713" s="55">
        <v>0</v>
      </c>
      <c r="H713" s="2"/>
    </row>
    <row r="714" spans="1:8" ht="38.25" outlineLevel="2" x14ac:dyDescent="0.25">
      <c r="A714" s="57" t="s">
        <v>1344</v>
      </c>
      <c r="B714" s="56" t="s">
        <v>763</v>
      </c>
      <c r="C714" s="56" t="s">
        <v>1015</v>
      </c>
      <c r="D714" s="56" t="s">
        <v>1014</v>
      </c>
      <c r="E714" s="55">
        <v>200000</v>
      </c>
      <c r="F714" s="55">
        <v>200000</v>
      </c>
      <c r="G714" s="55">
        <v>0</v>
      </c>
      <c r="H714" s="2"/>
    </row>
    <row r="715" spans="1:8" ht="178.5" outlineLevel="1" x14ac:dyDescent="0.25">
      <c r="A715" s="57" t="s">
        <v>1343</v>
      </c>
      <c r="B715" s="56" t="s">
        <v>763</v>
      </c>
      <c r="C715" s="56" t="s">
        <v>1012</v>
      </c>
      <c r="D715" s="56" t="s">
        <v>616</v>
      </c>
      <c r="E715" s="55">
        <v>473474.8</v>
      </c>
      <c r="F715" s="55">
        <v>473474.8</v>
      </c>
      <c r="G715" s="55">
        <v>473316</v>
      </c>
      <c r="H715" s="2"/>
    </row>
    <row r="716" spans="1:8" ht="63.75" outlineLevel="2" x14ac:dyDescent="0.25">
      <c r="A716" s="57" t="s">
        <v>1320</v>
      </c>
      <c r="B716" s="56" t="s">
        <v>763</v>
      </c>
      <c r="C716" s="56" t="s">
        <v>1012</v>
      </c>
      <c r="D716" s="56" t="s">
        <v>1003</v>
      </c>
      <c r="E716" s="55">
        <v>473474.8</v>
      </c>
      <c r="F716" s="55">
        <v>473474.8</v>
      </c>
      <c r="G716" s="55">
        <v>473316</v>
      </c>
      <c r="H716" s="2"/>
    </row>
    <row r="717" spans="1:8" ht="216.75" outlineLevel="1" x14ac:dyDescent="0.25">
      <c r="A717" s="57" t="s">
        <v>1342</v>
      </c>
      <c r="B717" s="56" t="s">
        <v>763</v>
      </c>
      <c r="C717" s="56" t="s">
        <v>1010</v>
      </c>
      <c r="D717" s="56" t="s">
        <v>616</v>
      </c>
      <c r="E717" s="55">
        <v>71430.399999999994</v>
      </c>
      <c r="F717" s="55">
        <v>71430.399999999994</v>
      </c>
      <c r="G717" s="55">
        <v>64714</v>
      </c>
      <c r="H717" s="2"/>
    </row>
    <row r="718" spans="1:8" ht="63.75" outlineLevel="2" x14ac:dyDescent="0.25">
      <c r="A718" s="57" t="s">
        <v>1320</v>
      </c>
      <c r="B718" s="56" t="s">
        <v>763</v>
      </c>
      <c r="C718" s="56" t="s">
        <v>1010</v>
      </c>
      <c r="D718" s="56" t="s">
        <v>1003</v>
      </c>
      <c r="E718" s="55">
        <v>71430.399999999994</v>
      </c>
      <c r="F718" s="55">
        <v>71430.399999999994</v>
      </c>
      <c r="G718" s="55">
        <v>64714</v>
      </c>
      <c r="H718" s="2"/>
    </row>
    <row r="719" spans="1:8" ht="63.75" outlineLevel="1" x14ac:dyDescent="0.25">
      <c r="A719" s="57" t="s">
        <v>1341</v>
      </c>
      <c r="B719" s="56" t="s">
        <v>763</v>
      </c>
      <c r="C719" s="56" t="s">
        <v>767</v>
      </c>
      <c r="D719" s="56" t="s">
        <v>616</v>
      </c>
      <c r="E719" s="55">
        <v>100000</v>
      </c>
      <c r="F719" s="55">
        <v>100000</v>
      </c>
      <c r="G719" s="55">
        <v>100000</v>
      </c>
      <c r="H719" s="2"/>
    </row>
    <row r="720" spans="1:8" outlineLevel="2" x14ac:dyDescent="0.25">
      <c r="A720" s="57" t="s">
        <v>1338</v>
      </c>
      <c r="B720" s="56" t="s">
        <v>763</v>
      </c>
      <c r="C720" s="56" t="s">
        <v>767</v>
      </c>
      <c r="D720" s="56" t="s">
        <v>638</v>
      </c>
      <c r="E720" s="55">
        <v>100000</v>
      </c>
      <c r="F720" s="55">
        <v>100000</v>
      </c>
      <c r="G720" s="55">
        <v>100000</v>
      </c>
      <c r="H720" s="2"/>
    </row>
    <row r="721" spans="1:8" ht="51" outlineLevel="1" x14ac:dyDescent="0.25">
      <c r="A721" s="57" t="s">
        <v>1340</v>
      </c>
      <c r="B721" s="56" t="s">
        <v>763</v>
      </c>
      <c r="C721" s="56" t="s">
        <v>765</v>
      </c>
      <c r="D721" s="56" t="s">
        <v>616</v>
      </c>
      <c r="E721" s="55">
        <v>252345.65</v>
      </c>
      <c r="F721" s="55">
        <v>252345.65</v>
      </c>
      <c r="G721" s="55">
        <v>252345.65</v>
      </c>
      <c r="H721" s="2"/>
    </row>
    <row r="722" spans="1:8" outlineLevel="2" x14ac:dyDescent="0.25">
      <c r="A722" s="57" t="s">
        <v>1338</v>
      </c>
      <c r="B722" s="56" t="s">
        <v>763</v>
      </c>
      <c r="C722" s="56" t="s">
        <v>765</v>
      </c>
      <c r="D722" s="56" t="s">
        <v>638</v>
      </c>
      <c r="E722" s="55">
        <v>252345.65</v>
      </c>
      <c r="F722" s="55">
        <v>252345.65</v>
      </c>
      <c r="G722" s="55">
        <v>252345.65</v>
      </c>
      <c r="H722" s="2"/>
    </row>
    <row r="723" spans="1:8" ht="51" outlineLevel="1" x14ac:dyDescent="0.25">
      <c r="A723" s="57" t="s">
        <v>1339</v>
      </c>
      <c r="B723" s="56" t="s">
        <v>763</v>
      </c>
      <c r="C723" s="56" t="s">
        <v>762</v>
      </c>
      <c r="D723" s="56" t="s">
        <v>616</v>
      </c>
      <c r="E723" s="55">
        <v>257654.35</v>
      </c>
      <c r="F723" s="55">
        <v>257654.35</v>
      </c>
      <c r="G723" s="55">
        <v>257654.35</v>
      </c>
      <c r="H723" s="2"/>
    </row>
    <row r="724" spans="1:8" outlineLevel="2" x14ac:dyDescent="0.25">
      <c r="A724" s="57" t="s">
        <v>1338</v>
      </c>
      <c r="B724" s="56" t="s">
        <v>763</v>
      </c>
      <c r="C724" s="56" t="s">
        <v>762</v>
      </c>
      <c r="D724" s="56" t="s">
        <v>638</v>
      </c>
      <c r="E724" s="55">
        <v>257654.35</v>
      </c>
      <c r="F724" s="55">
        <v>257654.35</v>
      </c>
      <c r="G724" s="55">
        <v>257654.35</v>
      </c>
      <c r="H724" s="2"/>
    </row>
    <row r="725" spans="1:8" x14ac:dyDescent="0.25">
      <c r="A725" s="57" t="s">
        <v>1337</v>
      </c>
      <c r="B725" s="56" t="s">
        <v>752</v>
      </c>
      <c r="C725" s="56" t="s">
        <v>630</v>
      </c>
      <c r="D725" s="56" t="s">
        <v>616</v>
      </c>
      <c r="E725" s="55">
        <v>152770437.02000001</v>
      </c>
      <c r="F725" s="55">
        <v>152770437.02000001</v>
      </c>
      <c r="G725" s="55">
        <v>152144227.16999999</v>
      </c>
      <c r="H725" s="2"/>
    </row>
    <row r="726" spans="1:8" ht="38.25" outlineLevel="1" x14ac:dyDescent="0.25">
      <c r="A726" s="57" t="s">
        <v>1336</v>
      </c>
      <c r="B726" s="56" t="s">
        <v>752</v>
      </c>
      <c r="C726" s="56" t="s">
        <v>723</v>
      </c>
      <c r="D726" s="56" t="s">
        <v>616</v>
      </c>
      <c r="E726" s="55">
        <v>801900</v>
      </c>
      <c r="F726" s="55">
        <v>801900</v>
      </c>
      <c r="G726" s="55">
        <v>801900</v>
      </c>
      <c r="H726" s="2"/>
    </row>
    <row r="727" spans="1:8" ht="25.5" outlineLevel="2" x14ac:dyDescent="0.25">
      <c r="A727" s="57" t="s">
        <v>1323</v>
      </c>
      <c r="B727" s="56" t="s">
        <v>752</v>
      </c>
      <c r="C727" s="56" t="s">
        <v>723</v>
      </c>
      <c r="D727" s="56" t="s">
        <v>728</v>
      </c>
      <c r="E727" s="55">
        <v>801900</v>
      </c>
      <c r="F727" s="55">
        <v>801900</v>
      </c>
      <c r="G727" s="55">
        <v>801900</v>
      </c>
      <c r="H727" s="2"/>
    </row>
    <row r="728" spans="1:8" ht="38.25" outlineLevel="1" x14ac:dyDescent="0.25">
      <c r="A728" s="57" t="s">
        <v>1335</v>
      </c>
      <c r="B728" s="56" t="s">
        <v>752</v>
      </c>
      <c r="C728" s="56" t="s">
        <v>759</v>
      </c>
      <c r="D728" s="56" t="s">
        <v>616</v>
      </c>
      <c r="E728" s="55">
        <v>19004980.859999999</v>
      </c>
      <c r="F728" s="55">
        <v>19004980.859999999</v>
      </c>
      <c r="G728" s="55">
        <v>18587289.010000002</v>
      </c>
      <c r="H728" s="2"/>
    </row>
    <row r="729" spans="1:8" ht="25.5" outlineLevel="2" x14ac:dyDescent="0.25">
      <c r="A729" s="57" t="s">
        <v>1323</v>
      </c>
      <c r="B729" s="56" t="s">
        <v>752</v>
      </c>
      <c r="C729" s="56" t="s">
        <v>759</v>
      </c>
      <c r="D729" s="56" t="s">
        <v>728</v>
      </c>
      <c r="E729" s="55">
        <v>19004980.859999999</v>
      </c>
      <c r="F729" s="55">
        <v>19004980.859999999</v>
      </c>
      <c r="G729" s="55">
        <v>18587289.010000002</v>
      </c>
      <c r="H729" s="2"/>
    </row>
    <row r="730" spans="1:8" ht="51" outlineLevel="1" x14ac:dyDescent="0.25">
      <c r="A730" s="57" t="s">
        <v>1330</v>
      </c>
      <c r="B730" s="56" t="s">
        <v>752</v>
      </c>
      <c r="C730" s="56" t="s">
        <v>748</v>
      </c>
      <c r="D730" s="56" t="s">
        <v>616</v>
      </c>
      <c r="E730" s="55">
        <v>174125.3</v>
      </c>
      <c r="F730" s="55">
        <v>174125.3</v>
      </c>
      <c r="G730" s="55">
        <v>174125.3</v>
      </c>
      <c r="H730" s="2"/>
    </row>
    <row r="731" spans="1:8" ht="25.5" outlineLevel="2" x14ac:dyDescent="0.25">
      <c r="A731" s="57" t="s">
        <v>1323</v>
      </c>
      <c r="B731" s="56" t="s">
        <v>752</v>
      </c>
      <c r="C731" s="56" t="s">
        <v>748</v>
      </c>
      <c r="D731" s="56" t="s">
        <v>728</v>
      </c>
      <c r="E731" s="55">
        <v>174125.3</v>
      </c>
      <c r="F731" s="55">
        <v>174125.3</v>
      </c>
      <c r="G731" s="55">
        <v>174125.3</v>
      </c>
      <c r="H731" s="2"/>
    </row>
    <row r="732" spans="1:8" ht="25.5" outlineLevel="1" x14ac:dyDescent="0.25">
      <c r="A732" s="57" t="s">
        <v>1334</v>
      </c>
      <c r="B732" s="56" t="s">
        <v>752</v>
      </c>
      <c r="C732" s="56" t="s">
        <v>757</v>
      </c>
      <c r="D732" s="56" t="s">
        <v>616</v>
      </c>
      <c r="E732" s="55">
        <v>8357523.2999999998</v>
      </c>
      <c r="F732" s="55">
        <v>8357523.2999999998</v>
      </c>
      <c r="G732" s="55">
        <v>8149005.2999999998</v>
      </c>
      <c r="H732" s="2"/>
    </row>
    <row r="733" spans="1:8" ht="25.5" outlineLevel="2" x14ac:dyDescent="0.25">
      <c r="A733" s="57" t="s">
        <v>1323</v>
      </c>
      <c r="B733" s="56" t="s">
        <v>752</v>
      </c>
      <c r="C733" s="56" t="s">
        <v>757</v>
      </c>
      <c r="D733" s="56" t="s">
        <v>728</v>
      </c>
      <c r="E733" s="55">
        <v>8357523.2999999998</v>
      </c>
      <c r="F733" s="55">
        <v>8357523.2999999998</v>
      </c>
      <c r="G733" s="55">
        <v>8149005.2999999998</v>
      </c>
      <c r="H733" s="2"/>
    </row>
    <row r="734" spans="1:8" ht="63.75" outlineLevel="1" x14ac:dyDescent="0.25">
      <c r="A734" s="57" t="s">
        <v>1329</v>
      </c>
      <c r="B734" s="56" t="s">
        <v>752</v>
      </c>
      <c r="C734" s="56" t="s">
        <v>756</v>
      </c>
      <c r="D734" s="56" t="s">
        <v>616</v>
      </c>
      <c r="E734" s="55">
        <v>679000.46</v>
      </c>
      <c r="F734" s="55">
        <v>679000.46</v>
      </c>
      <c r="G734" s="55">
        <v>679000.46</v>
      </c>
      <c r="H734" s="2"/>
    </row>
    <row r="735" spans="1:8" ht="25.5" outlineLevel="2" x14ac:dyDescent="0.25">
      <c r="A735" s="57" t="s">
        <v>1323</v>
      </c>
      <c r="B735" s="56" t="s">
        <v>752</v>
      </c>
      <c r="C735" s="56" t="s">
        <v>756</v>
      </c>
      <c r="D735" s="56" t="s">
        <v>728</v>
      </c>
      <c r="E735" s="55">
        <v>679000.46</v>
      </c>
      <c r="F735" s="55">
        <v>679000.46</v>
      </c>
      <c r="G735" s="55">
        <v>679000.46</v>
      </c>
      <c r="H735" s="2"/>
    </row>
    <row r="736" spans="1:8" ht="25.5" outlineLevel="1" x14ac:dyDescent="0.25">
      <c r="A736" s="57" t="s">
        <v>1333</v>
      </c>
      <c r="B736" s="56" t="s">
        <v>752</v>
      </c>
      <c r="C736" s="56" t="s">
        <v>754</v>
      </c>
      <c r="D736" s="56" t="s">
        <v>616</v>
      </c>
      <c r="E736" s="55">
        <v>116554602.7</v>
      </c>
      <c r="F736" s="55">
        <v>116554602.7</v>
      </c>
      <c r="G736" s="55">
        <v>116554602.7</v>
      </c>
      <c r="H736" s="2"/>
    </row>
    <row r="737" spans="1:8" ht="63.75" outlineLevel="2" x14ac:dyDescent="0.25">
      <c r="A737" s="57" t="s">
        <v>1327</v>
      </c>
      <c r="B737" s="56" t="s">
        <v>752</v>
      </c>
      <c r="C737" s="56" t="s">
        <v>754</v>
      </c>
      <c r="D737" s="56" t="s">
        <v>743</v>
      </c>
      <c r="E737" s="55">
        <v>116554602.7</v>
      </c>
      <c r="F737" s="55">
        <v>116554602.7</v>
      </c>
      <c r="G737" s="55">
        <v>116554602.7</v>
      </c>
      <c r="H737" s="2"/>
    </row>
    <row r="738" spans="1:8" ht="25.5" outlineLevel="1" x14ac:dyDescent="0.25">
      <c r="A738" s="57" t="s">
        <v>1332</v>
      </c>
      <c r="B738" s="56" t="s">
        <v>752</v>
      </c>
      <c r="C738" s="56" t="s">
        <v>751</v>
      </c>
      <c r="D738" s="56" t="s">
        <v>616</v>
      </c>
      <c r="E738" s="55">
        <v>7198304.4000000004</v>
      </c>
      <c r="F738" s="55">
        <v>7198304.4000000004</v>
      </c>
      <c r="G738" s="55">
        <v>7198304.4000000004</v>
      </c>
      <c r="H738" s="2"/>
    </row>
    <row r="739" spans="1:8" ht="63.75" outlineLevel="2" x14ac:dyDescent="0.25">
      <c r="A739" s="57" t="s">
        <v>1327</v>
      </c>
      <c r="B739" s="56" t="s">
        <v>752</v>
      </c>
      <c r="C739" s="56" t="s">
        <v>751</v>
      </c>
      <c r="D739" s="56" t="s">
        <v>743</v>
      </c>
      <c r="E739" s="55">
        <v>7198304.4000000004</v>
      </c>
      <c r="F739" s="55">
        <v>7198304.4000000004</v>
      </c>
      <c r="G739" s="55">
        <v>7198304.4000000004</v>
      </c>
      <c r="H739" s="2"/>
    </row>
    <row r="740" spans="1:8" x14ac:dyDescent="0.25">
      <c r="A740" s="57" t="s">
        <v>1331</v>
      </c>
      <c r="B740" s="56" t="s">
        <v>730</v>
      </c>
      <c r="C740" s="56" t="s">
        <v>630</v>
      </c>
      <c r="D740" s="56" t="s">
        <v>616</v>
      </c>
      <c r="E740" s="55">
        <v>45276360.229999997</v>
      </c>
      <c r="F740" s="55">
        <v>45276360.229999997</v>
      </c>
      <c r="G740" s="55">
        <v>45265067.380000003</v>
      </c>
      <c r="H740" s="2"/>
    </row>
    <row r="741" spans="1:8" ht="51" outlineLevel="1" x14ac:dyDescent="0.25">
      <c r="A741" s="57" t="s">
        <v>1330</v>
      </c>
      <c r="B741" s="56" t="s">
        <v>730</v>
      </c>
      <c r="C741" s="56" t="s">
        <v>748</v>
      </c>
      <c r="D741" s="56" t="s">
        <v>616</v>
      </c>
      <c r="E741" s="55">
        <v>920961.1</v>
      </c>
      <c r="F741" s="55">
        <v>920961.1</v>
      </c>
      <c r="G741" s="55">
        <v>917652.49</v>
      </c>
      <c r="H741" s="2"/>
    </row>
    <row r="742" spans="1:8" ht="25.5" outlineLevel="2" x14ac:dyDescent="0.25">
      <c r="A742" s="57" t="s">
        <v>1323</v>
      </c>
      <c r="B742" s="56" t="s">
        <v>730</v>
      </c>
      <c r="C742" s="56" t="s">
        <v>748</v>
      </c>
      <c r="D742" s="56" t="s">
        <v>728</v>
      </c>
      <c r="E742" s="55">
        <v>920961.1</v>
      </c>
      <c r="F742" s="55">
        <v>920961.1</v>
      </c>
      <c r="G742" s="55">
        <v>917652.49</v>
      </c>
      <c r="H742" s="2"/>
    </row>
    <row r="743" spans="1:8" ht="63.75" outlineLevel="1" x14ac:dyDescent="0.25">
      <c r="A743" s="57" t="s">
        <v>1329</v>
      </c>
      <c r="B743" s="56" t="s">
        <v>730</v>
      </c>
      <c r="C743" s="56" t="s">
        <v>746</v>
      </c>
      <c r="D743" s="56" t="s">
        <v>616</v>
      </c>
      <c r="E743" s="55">
        <v>460000</v>
      </c>
      <c r="F743" s="55">
        <v>460000</v>
      </c>
      <c r="G743" s="55">
        <v>452015.76</v>
      </c>
      <c r="H743" s="2"/>
    </row>
    <row r="744" spans="1:8" ht="25.5" outlineLevel="2" x14ac:dyDescent="0.25">
      <c r="A744" s="57" t="s">
        <v>1323</v>
      </c>
      <c r="B744" s="56" t="s">
        <v>730</v>
      </c>
      <c r="C744" s="56" t="s">
        <v>746</v>
      </c>
      <c r="D744" s="56" t="s">
        <v>728</v>
      </c>
      <c r="E744" s="55">
        <v>460000</v>
      </c>
      <c r="F744" s="55">
        <v>460000</v>
      </c>
      <c r="G744" s="55">
        <v>452015.76</v>
      </c>
      <c r="H744" s="2"/>
    </row>
    <row r="745" spans="1:8" ht="38.25" outlineLevel="1" x14ac:dyDescent="0.25">
      <c r="A745" s="57" t="s">
        <v>1328</v>
      </c>
      <c r="B745" s="56" t="s">
        <v>730</v>
      </c>
      <c r="C745" s="56" t="s">
        <v>742</v>
      </c>
      <c r="D745" s="56" t="s">
        <v>616</v>
      </c>
      <c r="E745" s="55">
        <v>30947357.59</v>
      </c>
      <c r="F745" s="55">
        <v>30947357.59</v>
      </c>
      <c r="G745" s="55">
        <v>30947357.59</v>
      </c>
      <c r="H745" s="2"/>
    </row>
    <row r="746" spans="1:8" ht="63.75" outlineLevel="2" x14ac:dyDescent="0.25">
      <c r="A746" s="57" t="s">
        <v>1327</v>
      </c>
      <c r="B746" s="56" t="s">
        <v>730</v>
      </c>
      <c r="C746" s="56" t="s">
        <v>742</v>
      </c>
      <c r="D746" s="56" t="s">
        <v>743</v>
      </c>
      <c r="E746" s="55">
        <v>16438426.810000001</v>
      </c>
      <c r="F746" s="55">
        <v>16438426.810000001</v>
      </c>
      <c r="G746" s="55">
        <v>16438426.810000001</v>
      </c>
      <c r="H746" s="2"/>
    </row>
    <row r="747" spans="1:8" ht="89.25" outlineLevel="2" x14ac:dyDescent="0.25">
      <c r="A747" s="57" t="s">
        <v>1326</v>
      </c>
      <c r="B747" s="56" t="s">
        <v>730</v>
      </c>
      <c r="C747" s="56" t="s">
        <v>742</v>
      </c>
      <c r="D747" s="56" t="s">
        <v>738</v>
      </c>
      <c r="E747" s="55">
        <v>14508930.779999999</v>
      </c>
      <c r="F747" s="55">
        <v>14508930.779999999</v>
      </c>
      <c r="G747" s="55">
        <v>14508930.779999999</v>
      </c>
      <c r="H747" s="2"/>
    </row>
    <row r="748" spans="1:8" ht="76.5" outlineLevel="1" x14ac:dyDescent="0.25">
      <c r="A748" s="57" t="s">
        <v>1325</v>
      </c>
      <c r="B748" s="56" t="s">
        <v>730</v>
      </c>
      <c r="C748" s="56" t="s">
        <v>741</v>
      </c>
      <c r="D748" s="56" t="s">
        <v>616</v>
      </c>
      <c r="E748" s="55">
        <v>6400000</v>
      </c>
      <c r="F748" s="55">
        <v>6400000</v>
      </c>
      <c r="G748" s="55">
        <v>6400000</v>
      </c>
      <c r="H748" s="2"/>
    </row>
    <row r="749" spans="1:8" ht="89.25" outlineLevel="2" x14ac:dyDescent="0.25">
      <c r="A749" s="57" t="s">
        <v>1326</v>
      </c>
      <c r="B749" s="56" t="s">
        <v>730</v>
      </c>
      <c r="C749" s="56" t="s">
        <v>741</v>
      </c>
      <c r="D749" s="56" t="s">
        <v>738</v>
      </c>
      <c r="E749" s="55">
        <v>6400000</v>
      </c>
      <c r="F749" s="55">
        <v>6400000</v>
      </c>
      <c r="G749" s="55">
        <v>6400000</v>
      </c>
      <c r="H749" s="2"/>
    </row>
    <row r="750" spans="1:8" ht="89.25" outlineLevel="1" x14ac:dyDescent="0.25">
      <c r="A750" s="57" t="s">
        <v>1324</v>
      </c>
      <c r="B750" s="56" t="s">
        <v>730</v>
      </c>
      <c r="C750" s="56" t="s">
        <v>739</v>
      </c>
      <c r="D750" s="56" t="s">
        <v>616</v>
      </c>
      <c r="E750" s="55">
        <v>3446153.85</v>
      </c>
      <c r="F750" s="55">
        <v>3446153.85</v>
      </c>
      <c r="G750" s="55">
        <v>3446153.85</v>
      </c>
      <c r="H750" s="2"/>
    </row>
    <row r="751" spans="1:8" ht="89.25" outlineLevel="2" x14ac:dyDescent="0.25">
      <c r="A751" s="57" t="s">
        <v>1326</v>
      </c>
      <c r="B751" s="56" t="s">
        <v>730</v>
      </c>
      <c r="C751" s="56" t="s">
        <v>739</v>
      </c>
      <c r="D751" s="56" t="s">
        <v>738</v>
      </c>
      <c r="E751" s="55">
        <v>3446153.85</v>
      </c>
      <c r="F751" s="55">
        <v>3446153.85</v>
      </c>
      <c r="G751" s="55">
        <v>3446153.85</v>
      </c>
      <c r="H751" s="2"/>
    </row>
    <row r="752" spans="1:8" ht="76.5" outlineLevel="1" x14ac:dyDescent="0.25">
      <c r="A752" s="57" t="s">
        <v>1325</v>
      </c>
      <c r="B752" s="56" t="s">
        <v>730</v>
      </c>
      <c r="C752" s="56" t="s">
        <v>736</v>
      </c>
      <c r="D752" s="56" t="s">
        <v>616</v>
      </c>
      <c r="E752" s="55">
        <v>2016227</v>
      </c>
      <c r="F752" s="55">
        <v>2016227</v>
      </c>
      <c r="G752" s="55">
        <v>2016227</v>
      </c>
      <c r="H752" s="2"/>
    </row>
    <row r="753" spans="1:8" ht="25.5" outlineLevel="2" x14ac:dyDescent="0.25">
      <c r="A753" s="57" t="s">
        <v>1323</v>
      </c>
      <c r="B753" s="56" t="s">
        <v>730</v>
      </c>
      <c r="C753" s="56" t="s">
        <v>736</v>
      </c>
      <c r="D753" s="56" t="s">
        <v>728</v>
      </c>
      <c r="E753" s="55">
        <v>2016227</v>
      </c>
      <c r="F753" s="55">
        <v>2016227</v>
      </c>
      <c r="G753" s="55">
        <v>2016227</v>
      </c>
      <c r="H753" s="2"/>
    </row>
    <row r="754" spans="1:8" ht="89.25" outlineLevel="1" x14ac:dyDescent="0.25">
      <c r="A754" s="57" t="s">
        <v>1324</v>
      </c>
      <c r="B754" s="56" t="s">
        <v>730</v>
      </c>
      <c r="C754" s="56" t="s">
        <v>729</v>
      </c>
      <c r="D754" s="56" t="s">
        <v>616</v>
      </c>
      <c r="E754" s="55">
        <v>1085660.69</v>
      </c>
      <c r="F754" s="55">
        <v>1085660.69</v>
      </c>
      <c r="G754" s="55">
        <v>1085660.69</v>
      </c>
      <c r="H754" s="2"/>
    </row>
    <row r="755" spans="1:8" ht="25.5" outlineLevel="2" x14ac:dyDescent="0.25">
      <c r="A755" s="57" t="s">
        <v>1323</v>
      </c>
      <c r="B755" s="56" t="s">
        <v>730</v>
      </c>
      <c r="C755" s="56" t="s">
        <v>729</v>
      </c>
      <c r="D755" s="56" t="s">
        <v>728</v>
      </c>
      <c r="E755" s="55">
        <v>1085660.69</v>
      </c>
      <c r="F755" s="55">
        <v>1085660.69</v>
      </c>
      <c r="G755" s="55">
        <v>1085660.69</v>
      </c>
      <c r="H755" s="2"/>
    </row>
    <row r="756" spans="1:8" x14ac:dyDescent="0.25">
      <c r="A756" s="57" t="s">
        <v>1322</v>
      </c>
      <c r="B756" s="56" t="s">
        <v>1005</v>
      </c>
      <c r="C756" s="56" t="s">
        <v>630</v>
      </c>
      <c r="D756" s="56" t="s">
        <v>616</v>
      </c>
      <c r="E756" s="55">
        <v>3952087.16</v>
      </c>
      <c r="F756" s="55">
        <v>3952087.16</v>
      </c>
      <c r="G756" s="55">
        <v>3822417.11</v>
      </c>
      <c r="H756" s="2"/>
    </row>
    <row r="757" spans="1:8" ht="127.5" outlineLevel="1" x14ac:dyDescent="0.25">
      <c r="A757" s="57" t="s">
        <v>1321</v>
      </c>
      <c r="B757" s="56" t="s">
        <v>1005</v>
      </c>
      <c r="C757" s="56" t="s">
        <v>1004</v>
      </c>
      <c r="D757" s="56" t="s">
        <v>616</v>
      </c>
      <c r="E757" s="55">
        <v>3952087.16</v>
      </c>
      <c r="F757" s="55">
        <v>3952087.16</v>
      </c>
      <c r="G757" s="55">
        <v>3822417.11</v>
      </c>
      <c r="H757" s="2"/>
    </row>
    <row r="758" spans="1:8" ht="63.75" outlineLevel="2" x14ac:dyDescent="0.25">
      <c r="A758" s="57" t="s">
        <v>1320</v>
      </c>
      <c r="B758" s="56" t="s">
        <v>1005</v>
      </c>
      <c r="C758" s="56" t="s">
        <v>1004</v>
      </c>
      <c r="D758" s="56" t="s">
        <v>1003</v>
      </c>
      <c r="E758" s="55">
        <v>3952087.16</v>
      </c>
      <c r="F758" s="55">
        <v>3952087.16</v>
      </c>
      <c r="G758" s="55">
        <v>3822417.11</v>
      </c>
      <c r="H758" s="2"/>
    </row>
    <row r="759" spans="1:8" ht="25.5" x14ac:dyDescent="0.25">
      <c r="A759" s="57" t="s">
        <v>1319</v>
      </c>
      <c r="B759" s="56" t="s">
        <v>985</v>
      </c>
      <c r="C759" s="56" t="s">
        <v>630</v>
      </c>
      <c r="D759" s="56" t="s">
        <v>616</v>
      </c>
      <c r="E759" s="55">
        <v>11315190.01</v>
      </c>
      <c r="F759" s="55">
        <v>11315190.01</v>
      </c>
      <c r="G759" s="55">
        <v>10178950.140000001</v>
      </c>
      <c r="H759" s="2"/>
    </row>
    <row r="760" spans="1:8" ht="25.5" outlineLevel="1" x14ac:dyDescent="0.25">
      <c r="A760" s="57" t="s">
        <v>1318</v>
      </c>
      <c r="B760" s="56" t="s">
        <v>985</v>
      </c>
      <c r="C760" s="56" t="s">
        <v>991</v>
      </c>
      <c r="D760" s="56" t="s">
        <v>616</v>
      </c>
      <c r="E760" s="55">
        <v>11133880.42</v>
      </c>
      <c r="F760" s="55">
        <v>11133880.42</v>
      </c>
      <c r="G760" s="55">
        <v>9997640.5500000007</v>
      </c>
      <c r="H760" s="2"/>
    </row>
    <row r="761" spans="1:8" outlineLevel="2" x14ac:dyDescent="0.25">
      <c r="A761" s="57" t="s">
        <v>1315</v>
      </c>
      <c r="B761" s="56" t="s">
        <v>985</v>
      </c>
      <c r="C761" s="56" t="s">
        <v>991</v>
      </c>
      <c r="D761" s="56" t="s">
        <v>983</v>
      </c>
      <c r="E761" s="55">
        <v>11133872.92</v>
      </c>
      <c r="F761" s="55">
        <v>11133872.92</v>
      </c>
      <c r="G761" s="55">
        <v>9997633.0500000007</v>
      </c>
      <c r="H761" s="2"/>
    </row>
    <row r="762" spans="1:8" outlineLevel="2" x14ac:dyDescent="0.25">
      <c r="A762" s="57" t="s">
        <v>1317</v>
      </c>
      <c r="B762" s="56" t="s">
        <v>985</v>
      </c>
      <c r="C762" s="56" t="s">
        <v>991</v>
      </c>
      <c r="D762" s="56" t="s">
        <v>684</v>
      </c>
      <c r="E762" s="55">
        <v>7.5</v>
      </c>
      <c r="F762" s="55">
        <v>7.5</v>
      </c>
      <c r="G762" s="55">
        <v>7.5</v>
      </c>
      <c r="H762" s="2"/>
    </row>
    <row r="763" spans="1:8" ht="25.5" outlineLevel="1" x14ac:dyDescent="0.25">
      <c r="A763" s="57" t="s">
        <v>1316</v>
      </c>
      <c r="B763" s="56" t="s">
        <v>985</v>
      </c>
      <c r="C763" s="56" t="s">
        <v>984</v>
      </c>
      <c r="D763" s="56" t="s">
        <v>616</v>
      </c>
      <c r="E763" s="55">
        <v>181309.59</v>
      </c>
      <c r="F763" s="55">
        <v>181309.59</v>
      </c>
      <c r="G763" s="55">
        <v>181309.59</v>
      </c>
      <c r="H763" s="2"/>
    </row>
    <row r="764" spans="1:8" outlineLevel="2" x14ac:dyDescent="0.25">
      <c r="A764" s="57" t="s">
        <v>1315</v>
      </c>
      <c r="B764" s="56" t="s">
        <v>985</v>
      </c>
      <c r="C764" s="56" t="s">
        <v>984</v>
      </c>
      <c r="D764" s="56" t="s">
        <v>983</v>
      </c>
      <c r="E764" s="55">
        <v>181309.59</v>
      </c>
      <c r="F764" s="55">
        <v>181309.59</v>
      </c>
      <c r="G764" s="55">
        <v>181309.59</v>
      </c>
      <c r="H764" s="2"/>
    </row>
    <row r="765" spans="1:8" ht="12.75" customHeight="1" x14ac:dyDescent="0.25">
      <c r="A765" s="54" t="s">
        <v>608</v>
      </c>
      <c r="B765" s="53"/>
      <c r="C765" s="53"/>
      <c r="D765" s="53"/>
      <c r="E765" s="52">
        <f>E759+E756+E740+E725+E702+E672+E655+E650+E596+E569+E562+E519+E460+E438+E421+E340+E335+E318+E296+E291+E269+E260+E245+E240+E219+E212+E68+E65+E52+E49+E29+E20+E11</f>
        <v>3454552010.0500002</v>
      </c>
      <c r="F765" s="52">
        <v>3465108797.21</v>
      </c>
      <c r="G765" s="52">
        <v>3392241730.6500001</v>
      </c>
      <c r="H765" s="2"/>
    </row>
    <row r="766" spans="1:8" ht="12.75" customHeight="1" x14ac:dyDescent="0.25">
      <c r="A766" s="51"/>
      <c r="B766" s="50"/>
      <c r="C766" s="50"/>
      <c r="D766" s="50"/>
      <c r="E766" s="50"/>
      <c r="F766" s="50"/>
      <c r="G766" s="50"/>
      <c r="H766" s="2"/>
    </row>
    <row r="767" spans="1:8" x14ac:dyDescent="0.25">
      <c r="A767" s="49"/>
      <c r="B767" s="48"/>
      <c r="C767" s="48"/>
      <c r="D767" s="48"/>
      <c r="E767" s="48"/>
      <c r="F767" s="47"/>
      <c r="G767" s="46"/>
      <c r="H767" s="2"/>
    </row>
  </sheetData>
  <mergeCells count="15">
    <mergeCell ref="A1:G1"/>
    <mergeCell ref="A2:G2"/>
    <mergeCell ref="A3:G3"/>
    <mergeCell ref="A4:G4"/>
    <mergeCell ref="A5:G5"/>
    <mergeCell ref="A767:E767"/>
    <mergeCell ref="A765:D765"/>
    <mergeCell ref="A7:G7"/>
    <mergeCell ref="A8:A9"/>
    <mergeCell ref="B8:B9"/>
    <mergeCell ref="C8:C9"/>
    <mergeCell ref="D8:D9"/>
    <mergeCell ref="E8:E9"/>
    <mergeCell ref="F8:F9"/>
    <mergeCell ref="G8:G9"/>
  </mergeCells>
  <pageMargins left="0.71" right="0.28999999999999998" top="0.36" bottom="0.28000000000000003" header="0.39374999999999999" footer="0.39374999999999999"/>
  <pageSetup paperSize="9" scale="74" fitToHeight="2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="95" zoomScaleNormal="95" zoomScaleSheetLayoutView="100" workbookViewId="0">
      <selection activeCell="A4" sqref="A4:E4"/>
    </sheetView>
  </sheetViews>
  <sheetFormatPr defaultColWidth="8.5703125" defaultRowHeight="15" x14ac:dyDescent="0.25"/>
  <cols>
    <col min="1" max="1" width="50.7109375" style="92" customWidth="1"/>
    <col min="2" max="2" width="20.85546875" style="92" customWidth="1"/>
    <col min="3" max="3" width="28.28515625" style="92" customWidth="1"/>
    <col min="4" max="4" width="20.42578125" style="92" customWidth="1"/>
    <col min="5" max="5" width="19.42578125" style="92" customWidth="1"/>
    <col min="6" max="6" width="9.140625" style="92" customWidth="1"/>
    <col min="7" max="8" width="8.5703125" style="92"/>
    <col min="9" max="9" width="13.140625" style="92" bestFit="1" customWidth="1"/>
    <col min="10" max="16384" width="8.5703125" style="92"/>
  </cols>
  <sheetData>
    <row r="1" spans="1:9" ht="15.75" x14ac:dyDescent="0.25">
      <c r="A1" s="125" t="s">
        <v>1696</v>
      </c>
      <c r="B1" s="125"/>
      <c r="C1" s="125"/>
      <c r="D1" s="125"/>
      <c r="E1" s="125"/>
    </row>
    <row r="2" spans="1:9" ht="15" customHeight="1" x14ac:dyDescent="0.25">
      <c r="A2" s="125" t="s">
        <v>268</v>
      </c>
      <c r="B2" s="125"/>
      <c r="C2" s="125"/>
      <c r="D2" s="125"/>
      <c r="E2" s="125"/>
      <c r="F2" s="93"/>
    </row>
    <row r="3" spans="1:9" ht="15.75" customHeight="1" x14ac:dyDescent="0.25">
      <c r="A3" s="124" t="s">
        <v>269</v>
      </c>
      <c r="B3" s="124"/>
      <c r="C3" s="124"/>
      <c r="D3" s="124"/>
      <c r="E3" s="124"/>
      <c r="F3" s="93"/>
    </row>
    <row r="4" spans="1:9" ht="14.1" customHeight="1" x14ac:dyDescent="0.25">
      <c r="A4" s="123" t="s">
        <v>350</v>
      </c>
      <c r="B4" s="122"/>
      <c r="C4" s="122"/>
      <c r="D4" s="122"/>
      <c r="E4" s="121"/>
      <c r="F4" s="93"/>
    </row>
    <row r="5" spans="1:9" ht="14.1" customHeight="1" x14ac:dyDescent="0.25">
      <c r="A5" s="120"/>
      <c r="B5" s="120"/>
      <c r="C5" s="120"/>
      <c r="D5" s="120"/>
      <c r="E5" s="120"/>
      <c r="F5" s="93"/>
    </row>
    <row r="6" spans="1:9" ht="14.1" customHeight="1" x14ac:dyDescent="0.25">
      <c r="A6" s="120"/>
      <c r="B6" s="120"/>
      <c r="C6" s="120"/>
      <c r="D6" s="120"/>
      <c r="E6" s="120"/>
      <c r="F6" s="93"/>
    </row>
    <row r="7" spans="1:9" ht="32.25" customHeight="1" x14ac:dyDescent="0.25">
      <c r="A7" s="119" t="s">
        <v>1695</v>
      </c>
      <c r="B7" s="119"/>
      <c r="C7" s="119"/>
      <c r="D7" s="119"/>
      <c r="E7" s="119"/>
      <c r="F7" s="93"/>
    </row>
    <row r="8" spans="1:9" ht="14.1" customHeight="1" x14ac:dyDescent="0.25">
      <c r="A8" s="119"/>
      <c r="B8" s="119"/>
      <c r="C8" s="119"/>
      <c r="D8" s="119"/>
      <c r="E8" s="119"/>
      <c r="F8" s="93"/>
    </row>
    <row r="9" spans="1:9" ht="16.5" customHeight="1" x14ac:dyDescent="0.25">
      <c r="A9" s="118" t="s">
        <v>275</v>
      </c>
      <c r="B9" s="118"/>
      <c r="C9" s="118"/>
      <c r="D9" s="118"/>
      <c r="E9" s="118"/>
      <c r="F9" s="93"/>
    </row>
    <row r="10" spans="1:9" ht="69" customHeight="1" x14ac:dyDescent="0.25">
      <c r="A10" s="116" t="s">
        <v>1694</v>
      </c>
      <c r="B10" s="117" t="s">
        <v>1693</v>
      </c>
      <c r="C10" s="117" t="s">
        <v>1692</v>
      </c>
      <c r="D10" s="117" t="s">
        <v>1691</v>
      </c>
      <c r="E10" s="116" t="s">
        <v>1306</v>
      </c>
      <c r="F10" s="93"/>
    </row>
    <row r="11" spans="1:9" ht="23.25" customHeight="1" x14ac:dyDescent="0.25">
      <c r="A11" s="115" t="s">
        <v>1690</v>
      </c>
      <c r="B11" s="114" t="s">
        <v>616</v>
      </c>
      <c r="C11" s="102" t="s">
        <v>1688</v>
      </c>
      <c r="D11" s="113">
        <v>133698184.56</v>
      </c>
      <c r="E11" s="113">
        <v>70965741.150000006</v>
      </c>
      <c r="F11" s="93"/>
    </row>
    <row r="12" spans="1:9" ht="24" customHeight="1" x14ac:dyDescent="0.25">
      <c r="A12" s="112" t="s">
        <v>1689</v>
      </c>
      <c r="B12" s="100" t="s">
        <v>616</v>
      </c>
      <c r="C12" s="102" t="s">
        <v>1688</v>
      </c>
      <c r="D12" s="98">
        <v>133698184.56</v>
      </c>
      <c r="E12" s="98">
        <v>85805072.010000005</v>
      </c>
      <c r="F12" s="93"/>
    </row>
    <row r="13" spans="1:9" ht="48.75" customHeight="1" x14ac:dyDescent="0.25">
      <c r="A13" s="111" t="s">
        <v>1687</v>
      </c>
      <c r="B13" s="106" t="s">
        <v>986</v>
      </c>
      <c r="C13" s="105" t="s">
        <v>1686</v>
      </c>
      <c r="D13" s="103">
        <v>133698184.56</v>
      </c>
      <c r="E13" s="103">
        <v>85805072.010000005</v>
      </c>
      <c r="F13" s="93"/>
    </row>
    <row r="14" spans="1:9" ht="31.5" x14ac:dyDescent="0.25">
      <c r="A14" s="109" t="s">
        <v>1685</v>
      </c>
      <c r="B14" s="106" t="s">
        <v>986</v>
      </c>
      <c r="C14" s="105" t="s">
        <v>1684</v>
      </c>
      <c r="D14" s="103">
        <v>174298184.56</v>
      </c>
      <c r="E14" s="103">
        <v>152300000</v>
      </c>
      <c r="F14" s="93"/>
    </row>
    <row r="15" spans="1:9" ht="31.5" x14ac:dyDescent="0.25">
      <c r="A15" s="101" t="s">
        <v>1683</v>
      </c>
      <c r="B15" s="100" t="s">
        <v>986</v>
      </c>
      <c r="C15" s="102" t="s">
        <v>1682</v>
      </c>
      <c r="D15" s="98">
        <v>400298184.56</v>
      </c>
      <c r="E15" s="98">
        <v>378300000</v>
      </c>
      <c r="F15" s="93"/>
    </row>
    <row r="16" spans="1:9" ht="47.25" x14ac:dyDescent="0.25">
      <c r="A16" s="101" t="s">
        <v>1681</v>
      </c>
      <c r="B16" s="100" t="s">
        <v>986</v>
      </c>
      <c r="C16" s="102" t="s">
        <v>1680</v>
      </c>
      <c r="D16" s="98">
        <v>400298184.56</v>
      </c>
      <c r="E16" s="98">
        <v>378300000</v>
      </c>
      <c r="F16" s="93"/>
      <c r="I16" s="110"/>
    </row>
    <row r="17" spans="1:6" ht="47.25" x14ac:dyDescent="0.25">
      <c r="A17" s="101" t="s">
        <v>1679</v>
      </c>
      <c r="B17" s="100" t="s">
        <v>986</v>
      </c>
      <c r="C17" s="102" t="s">
        <v>1678</v>
      </c>
      <c r="D17" s="98">
        <v>-226000000</v>
      </c>
      <c r="E17" s="98">
        <v>-226000000</v>
      </c>
      <c r="F17" s="93"/>
    </row>
    <row r="18" spans="1:6" ht="47.25" x14ac:dyDescent="0.25">
      <c r="A18" s="101" t="s">
        <v>1677</v>
      </c>
      <c r="B18" s="100" t="s">
        <v>986</v>
      </c>
      <c r="C18" s="102" t="s">
        <v>1676</v>
      </c>
      <c r="D18" s="98">
        <v>-226000000</v>
      </c>
      <c r="E18" s="98">
        <v>-226000000</v>
      </c>
      <c r="F18" s="93"/>
    </row>
    <row r="19" spans="1:6" ht="31.5" x14ac:dyDescent="0.25">
      <c r="A19" s="109" t="s">
        <v>1675</v>
      </c>
      <c r="B19" s="106" t="s">
        <v>986</v>
      </c>
      <c r="C19" s="105" t="s">
        <v>1674</v>
      </c>
      <c r="D19" s="103">
        <v>-40600000</v>
      </c>
      <c r="E19" s="103">
        <v>-40600000</v>
      </c>
      <c r="F19" s="93"/>
    </row>
    <row r="20" spans="1:6" ht="47.25" x14ac:dyDescent="0.25">
      <c r="A20" s="101" t="s">
        <v>1673</v>
      </c>
      <c r="B20" s="100" t="s">
        <v>986</v>
      </c>
      <c r="C20" s="102" t="s">
        <v>1672</v>
      </c>
      <c r="D20" s="98">
        <v>-40600000</v>
      </c>
      <c r="E20" s="98">
        <v>-40600000</v>
      </c>
      <c r="F20" s="93"/>
    </row>
    <row r="21" spans="1:6" ht="55.5" customHeight="1" x14ac:dyDescent="0.25">
      <c r="A21" s="101" t="s">
        <v>1671</v>
      </c>
      <c r="B21" s="100" t="s">
        <v>986</v>
      </c>
      <c r="C21" s="102" t="s">
        <v>1670</v>
      </c>
      <c r="D21" s="98">
        <v>-40600000</v>
      </c>
      <c r="E21" s="98">
        <v>-40600000</v>
      </c>
      <c r="F21" s="93"/>
    </row>
    <row r="22" spans="1:6" ht="63" x14ac:dyDescent="0.25">
      <c r="A22" s="101" t="s">
        <v>1669</v>
      </c>
      <c r="B22" s="100" t="s">
        <v>986</v>
      </c>
      <c r="C22" s="102" t="s">
        <v>1668</v>
      </c>
      <c r="D22" s="98">
        <v>-40600000</v>
      </c>
      <c r="E22" s="98">
        <v>-40600000</v>
      </c>
      <c r="F22" s="93"/>
    </row>
    <row r="23" spans="1:6" ht="147.75" customHeight="1" x14ac:dyDescent="0.25">
      <c r="A23" s="101" t="s">
        <v>1667</v>
      </c>
      <c r="B23" s="100" t="s">
        <v>986</v>
      </c>
      <c r="C23" s="102" t="s">
        <v>1666</v>
      </c>
      <c r="D23" s="98">
        <v>-40600000</v>
      </c>
      <c r="E23" s="98">
        <v>-40600000</v>
      </c>
      <c r="F23" s="93"/>
    </row>
    <row r="24" spans="1:6" ht="31.5" x14ac:dyDescent="0.25">
      <c r="A24" s="101" t="s">
        <v>1665</v>
      </c>
      <c r="B24" s="100" t="s">
        <v>986</v>
      </c>
      <c r="C24" s="102" t="s">
        <v>1664</v>
      </c>
      <c r="D24" s="108" t="s">
        <v>278</v>
      </c>
      <c r="E24" s="98">
        <v>-25894927.989999998</v>
      </c>
      <c r="F24" s="93"/>
    </row>
    <row r="25" spans="1:6" ht="31.5" x14ac:dyDescent="0.25">
      <c r="A25" s="101" t="s">
        <v>1663</v>
      </c>
      <c r="B25" s="100" t="s">
        <v>986</v>
      </c>
      <c r="C25" s="102" t="s">
        <v>1662</v>
      </c>
      <c r="D25" s="108" t="s">
        <v>278</v>
      </c>
      <c r="E25" s="98">
        <v>-25894927.989999998</v>
      </c>
      <c r="F25" s="93"/>
    </row>
    <row r="26" spans="1:6" ht="114" customHeight="1" x14ac:dyDescent="0.25">
      <c r="A26" s="101" t="s">
        <v>1661</v>
      </c>
      <c r="B26" s="100" t="s">
        <v>986</v>
      </c>
      <c r="C26" s="102" t="s">
        <v>1660</v>
      </c>
      <c r="D26" s="108" t="s">
        <v>278</v>
      </c>
      <c r="E26" s="98">
        <v>-25894927.989999998</v>
      </c>
      <c r="F26" s="93"/>
    </row>
    <row r="27" spans="1:6" ht="222.75" customHeight="1" x14ac:dyDescent="0.25">
      <c r="A27" s="101" t="s">
        <v>1659</v>
      </c>
      <c r="B27" s="100" t="s">
        <v>986</v>
      </c>
      <c r="C27" s="102" t="s">
        <v>1658</v>
      </c>
      <c r="D27" s="108" t="s">
        <v>278</v>
      </c>
      <c r="E27" s="98">
        <v>-25894927.989999998</v>
      </c>
      <c r="F27" s="93"/>
    </row>
    <row r="28" spans="1:6" ht="24.75" customHeight="1" x14ac:dyDescent="0.25">
      <c r="A28" s="101" t="s">
        <v>1657</v>
      </c>
      <c r="B28" s="100" t="s">
        <v>986</v>
      </c>
      <c r="C28" s="102" t="s">
        <v>1656</v>
      </c>
      <c r="D28" s="108" t="s">
        <v>278</v>
      </c>
      <c r="E28" s="98">
        <v>-11201810.82</v>
      </c>
      <c r="F28" s="93"/>
    </row>
    <row r="29" spans="1:6" ht="132" customHeight="1" x14ac:dyDescent="0.25">
      <c r="A29" s="101" t="s">
        <v>1655</v>
      </c>
      <c r="B29" s="100" t="s">
        <v>986</v>
      </c>
      <c r="C29" s="102" t="s">
        <v>1654</v>
      </c>
      <c r="D29" s="108" t="s">
        <v>278</v>
      </c>
      <c r="E29" s="98">
        <v>-14693117.17</v>
      </c>
      <c r="F29" s="93"/>
    </row>
    <row r="30" spans="1:6" ht="31.5" x14ac:dyDescent="0.25">
      <c r="A30" s="107" t="s">
        <v>1653</v>
      </c>
      <c r="B30" s="106" t="s">
        <v>986</v>
      </c>
      <c r="C30" s="105" t="s">
        <v>1652</v>
      </c>
      <c r="D30" s="104" t="s">
        <v>278</v>
      </c>
      <c r="E30" s="103">
        <v>-14839330.859999999</v>
      </c>
      <c r="F30" s="93"/>
    </row>
    <row r="31" spans="1:6" ht="15.75" x14ac:dyDescent="0.25">
      <c r="A31" s="101" t="s">
        <v>1651</v>
      </c>
      <c r="B31" s="100" t="s">
        <v>986</v>
      </c>
      <c r="C31" s="102" t="s">
        <v>1650</v>
      </c>
      <c r="D31" s="98">
        <v>-3721152010.0500002</v>
      </c>
      <c r="E31" s="98">
        <v>-5616629181.1499996</v>
      </c>
      <c r="F31" s="93"/>
    </row>
    <row r="32" spans="1:6" ht="15.75" x14ac:dyDescent="0.25">
      <c r="A32" s="101" t="s">
        <v>1649</v>
      </c>
      <c r="B32" s="100" t="s">
        <v>986</v>
      </c>
      <c r="C32" s="102" t="s">
        <v>1648</v>
      </c>
      <c r="D32" s="98">
        <v>-3721152010.0500002</v>
      </c>
      <c r="E32" s="98">
        <v>-5616629181.1499996</v>
      </c>
      <c r="F32" s="93"/>
    </row>
    <row r="33" spans="1:6" ht="31.5" x14ac:dyDescent="0.25">
      <c r="A33" s="101" t="s">
        <v>1647</v>
      </c>
      <c r="B33" s="100" t="s">
        <v>986</v>
      </c>
      <c r="C33" s="102" t="s">
        <v>1646</v>
      </c>
      <c r="D33" s="98">
        <v>-3721152010.0500002</v>
      </c>
      <c r="E33" s="98">
        <v>-5616629181.1499996</v>
      </c>
      <c r="F33" s="93"/>
    </row>
    <row r="34" spans="1:6" ht="31.5" x14ac:dyDescent="0.25">
      <c r="A34" s="101" t="s">
        <v>1645</v>
      </c>
      <c r="B34" s="100" t="s">
        <v>986</v>
      </c>
      <c r="C34" s="102" t="s">
        <v>1644</v>
      </c>
      <c r="D34" s="98">
        <v>-3721152010.0500002</v>
      </c>
      <c r="E34" s="98">
        <v>-5616629181.1499996</v>
      </c>
      <c r="F34" s="93"/>
    </row>
    <row r="35" spans="1:6" ht="19.5" customHeight="1" x14ac:dyDescent="0.25">
      <c r="A35" s="101" t="s">
        <v>1643</v>
      </c>
      <c r="B35" s="100" t="s">
        <v>986</v>
      </c>
      <c r="C35" s="99" t="s">
        <v>1642</v>
      </c>
      <c r="D35" s="98">
        <v>3731708797.21</v>
      </c>
      <c r="E35" s="98">
        <v>5601789850.29</v>
      </c>
      <c r="F35" s="93"/>
    </row>
    <row r="36" spans="1:6" ht="19.5" customHeight="1" x14ac:dyDescent="0.25">
      <c r="A36" s="101" t="s">
        <v>1641</v>
      </c>
      <c r="B36" s="100" t="s">
        <v>986</v>
      </c>
      <c r="C36" s="99" t="s">
        <v>1640</v>
      </c>
      <c r="D36" s="98">
        <v>3731708797.21</v>
      </c>
      <c r="E36" s="98">
        <v>5601789850.29</v>
      </c>
      <c r="F36" s="93"/>
    </row>
    <row r="37" spans="1:6" ht="31.5" x14ac:dyDescent="0.25">
      <c r="A37" s="101" t="s">
        <v>1639</v>
      </c>
      <c r="B37" s="100" t="s">
        <v>986</v>
      </c>
      <c r="C37" s="99" t="s">
        <v>1638</v>
      </c>
      <c r="D37" s="98">
        <v>3731708797.21</v>
      </c>
      <c r="E37" s="98">
        <v>5601789850.29</v>
      </c>
      <c r="F37" s="93"/>
    </row>
    <row r="38" spans="1:6" ht="31.5" x14ac:dyDescent="0.25">
      <c r="A38" s="101" t="s">
        <v>1637</v>
      </c>
      <c r="B38" s="100" t="s">
        <v>986</v>
      </c>
      <c r="C38" s="99" t="s">
        <v>1636</v>
      </c>
      <c r="D38" s="98">
        <v>3731708797.21</v>
      </c>
      <c r="E38" s="98">
        <v>5601789850.29</v>
      </c>
      <c r="F38" s="93"/>
    </row>
    <row r="39" spans="1:6" ht="20.25" customHeight="1" x14ac:dyDescent="0.25">
      <c r="A39" s="97" t="s">
        <v>1635</v>
      </c>
      <c r="B39" s="96"/>
      <c r="C39" s="95"/>
      <c r="D39" s="94">
        <v>133698184.56</v>
      </c>
      <c r="E39" s="94">
        <v>70965741.150000006</v>
      </c>
      <c r="F39" s="93"/>
    </row>
  </sheetData>
  <mergeCells count="9">
    <mergeCell ref="A7:E7"/>
    <mergeCell ref="A8:E8"/>
    <mergeCell ref="A9:E9"/>
    <mergeCell ref="A1:E1"/>
    <mergeCell ref="A2:E2"/>
    <mergeCell ref="A4:E4"/>
    <mergeCell ref="A5:E5"/>
    <mergeCell ref="A6:E6"/>
    <mergeCell ref="A3:E3"/>
  </mergeCells>
  <pageMargins left="0.70833330000000005" right="0.70833330000000005" top="0.74791664000000002" bottom="0.74791664000000002" header="0.31527779" footer="0.3152777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95" zoomScaleSheetLayoutView="100" workbookViewId="0">
      <selection activeCell="A4" sqref="A4:D4"/>
    </sheetView>
  </sheetViews>
  <sheetFormatPr defaultColWidth="8.5703125" defaultRowHeight="15" x14ac:dyDescent="0.25"/>
  <cols>
    <col min="1" max="1" width="58.5703125" style="31" customWidth="1"/>
    <col min="2" max="2" width="34.7109375" style="31" customWidth="1"/>
    <col min="3" max="3" width="21.140625" style="31" customWidth="1"/>
    <col min="4" max="4" width="20.140625" style="31" customWidth="1"/>
    <col min="5" max="5" width="9.140625" style="31" customWidth="1"/>
    <col min="6" max="7" width="8.5703125" style="31"/>
    <col min="8" max="8" width="13.140625" style="31" bestFit="1" customWidth="1"/>
    <col min="9" max="16384" width="8.5703125" style="31"/>
  </cols>
  <sheetData>
    <row r="1" spans="1:8" ht="15.75" x14ac:dyDescent="0.25">
      <c r="A1" s="42" t="s">
        <v>1725</v>
      </c>
      <c r="B1" s="42"/>
      <c r="C1" s="42"/>
      <c r="D1" s="42"/>
    </row>
    <row r="2" spans="1:8" ht="15" customHeight="1" x14ac:dyDescent="0.25">
      <c r="A2" s="42" t="s">
        <v>268</v>
      </c>
      <c r="B2" s="42"/>
      <c r="C2" s="42"/>
      <c r="D2" s="42"/>
      <c r="E2" s="93"/>
    </row>
    <row r="3" spans="1:8" ht="15.75" customHeight="1" x14ac:dyDescent="0.25">
      <c r="A3" s="130" t="s">
        <v>269</v>
      </c>
      <c r="B3" s="130"/>
      <c r="C3" s="130"/>
      <c r="D3" s="130"/>
      <c r="E3" s="93"/>
    </row>
    <row r="4" spans="1:8" ht="14.1" customHeight="1" x14ac:dyDescent="0.25">
      <c r="A4" s="123" t="s">
        <v>350</v>
      </c>
      <c r="B4" s="122"/>
      <c r="C4" s="122"/>
      <c r="D4" s="121"/>
      <c r="E4" s="93"/>
    </row>
    <row r="5" spans="1:8" ht="14.1" customHeight="1" x14ac:dyDescent="0.25">
      <c r="A5" s="120"/>
      <c r="B5" s="120"/>
      <c r="C5" s="120"/>
      <c r="D5" s="120"/>
      <c r="E5" s="93"/>
    </row>
    <row r="6" spans="1:8" ht="14.1" customHeight="1" x14ac:dyDescent="0.25">
      <c r="A6" s="120"/>
      <c r="B6" s="120"/>
      <c r="C6" s="120"/>
      <c r="D6" s="120"/>
      <c r="E6" s="93"/>
    </row>
    <row r="7" spans="1:8" ht="32.25" customHeight="1" x14ac:dyDescent="0.25">
      <c r="A7" s="119" t="s">
        <v>1724</v>
      </c>
      <c r="B7" s="119"/>
      <c r="C7" s="119"/>
      <c r="D7" s="119"/>
      <c r="E7" s="93"/>
    </row>
    <row r="8" spans="1:8" ht="14.1" customHeight="1" x14ac:dyDescent="0.25">
      <c r="A8" s="119"/>
      <c r="B8" s="119"/>
      <c r="C8" s="119"/>
      <c r="D8" s="119"/>
      <c r="E8" s="93"/>
    </row>
    <row r="9" spans="1:8" ht="16.5" customHeight="1" x14ac:dyDescent="0.25">
      <c r="A9" s="118" t="s">
        <v>275</v>
      </c>
      <c r="B9" s="118"/>
      <c r="C9" s="118"/>
      <c r="D9" s="118"/>
      <c r="E9" s="93"/>
    </row>
    <row r="10" spans="1:8" ht="69" customHeight="1" x14ac:dyDescent="0.25">
      <c r="A10" s="128" t="s">
        <v>1694</v>
      </c>
      <c r="B10" s="129" t="s">
        <v>1692</v>
      </c>
      <c r="C10" s="129" t="s">
        <v>1691</v>
      </c>
      <c r="D10" s="128" t="s">
        <v>1306</v>
      </c>
      <c r="E10" s="93"/>
    </row>
    <row r="11" spans="1:8" ht="23.25" customHeight="1" x14ac:dyDescent="0.25">
      <c r="A11" s="115" t="s">
        <v>1690</v>
      </c>
      <c r="B11" s="102" t="s">
        <v>1723</v>
      </c>
      <c r="C11" s="113">
        <v>133698184.56</v>
      </c>
      <c r="D11" s="113">
        <v>70965741.150000006</v>
      </c>
      <c r="E11" s="93"/>
    </row>
    <row r="12" spans="1:8" ht="21.75" customHeight="1" x14ac:dyDescent="0.25">
      <c r="A12" s="112" t="s">
        <v>1689</v>
      </c>
      <c r="B12" s="102" t="s">
        <v>1722</v>
      </c>
      <c r="C12" s="98">
        <v>133698184.56</v>
      </c>
      <c r="D12" s="98">
        <v>85805072.010000005</v>
      </c>
      <c r="E12" s="93"/>
    </row>
    <row r="13" spans="1:8" ht="31.5" x14ac:dyDescent="0.25">
      <c r="A13" s="109" t="s">
        <v>1685</v>
      </c>
      <c r="B13" s="105" t="s">
        <v>1721</v>
      </c>
      <c r="C13" s="103">
        <v>174298184.56</v>
      </c>
      <c r="D13" s="103">
        <v>152300000</v>
      </c>
      <c r="E13" s="93"/>
    </row>
    <row r="14" spans="1:8" ht="31.5" x14ac:dyDescent="0.25">
      <c r="A14" s="101" t="s">
        <v>1683</v>
      </c>
      <c r="B14" s="102" t="s">
        <v>1720</v>
      </c>
      <c r="C14" s="98">
        <v>400298184.56</v>
      </c>
      <c r="D14" s="98">
        <v>378300000</v>
      </c>
      <c r="E14" s="93"/>
    </row>
    <row r="15" spans="1:8" ht="36" customHeight="1" x14ac:dyDescent="0.25">
      <c r="A15" s="101" t="s">
        <v>1681</v>
      </c>
      <c r="B15" s="102" t="s">
        <v>1719</v>
      </c>
      <c r="C15" s="98">
        <v>400298184.56</v>
      </c>
      <c r="D15" s="98">
        <v>378300000</v>
      </c>
      <c r="E15" s="93"/>
      <c r="H15" s="127"/>
    </row>
    <row r="16" spans="1:8" ht="37.5" customHeight="1" x14ac:dyDescent="0.25">
      <c r="A16" s="101" t="s">
        <v>1679</v>
      </c>
      <c r="B16" s="102" t="s">
        <v>1718</v>
      </c>
      <c r="C16" s="98">
        <v>-226000000</v>
      </c>
      <c r="D16" s="98">
        <v>-226000000</v>
      </c>
      <c r="E16" s="93"/>
    </row>
    <row r="17" spans="1:5" ht="34.5" customHeight="1" x14ac:dyDescent="0.25">
      <c r="A17" s="101" t="s">
        <v>1677</v>
      </c>
      <c r="B17" s="102" t="s">
        <v>1717</v>
      </c>
      <c r="C17" s="98">
        <v>-226000000</v>
      </c>
      <c r="D17" s="98">
        <v>-226000000</v>
      </c>
      <c r="E17" s="93"/>
    </row>
    <row r="18" spans="1:5" ht="31.5" x14ac:dyDescent="0.25">
      <c r="A18" s="109" t="s">
        <v>1675</v>
      </c>
      <c r="B18" s="105" t="s">
        <v>1716</v>
      </c>
      <c r="C18" s="103">
        <v>-40600000</v>
      </c>
      <c r="D18" s="103">
        <v>-40600000</v>
      </c>
      <c r="E18" s="93"/>
    </row>
    <row r="19" spans="1:5" ht="47.25" x14ac:dyDescent="0.25">
      <c r="A19" s="101" t="s">
        <v>1673</v>
      </c>
      <c r="B19" s="102" t="s">
        <v>1715</v>
      </c>
      <c r="C19" s="98">
        <v>-40600000</v>
      </c>
      <c r="D19" s="98">
        <v>-40600000</v>
      </c>
      <c r="E19" s="93"/>
    </row>
    <row r="20" spans="1:5" ht="52.5" customHeight="1" x14ac:dyDescent="0.25">
      <c r="A20" s="101" t="s">
        <v>1671</v>
      </c>
      <c r="B20" s="102" t="s">
        <v>1714</v>
      </c>
      <c r="C20" s="98">
        <v>-40600000</v>
      </c>
      <c r="D20" s="98">
        <v>-40600000</v>
      </c>
      <c r="E20" s="93"/>
    </row>
    <row r="21" spans="1:5" ht="50.25" customHeight="1" x14ac:dyDescent="0.25">
      <c r="A21" s="101" t="s">
        <v>1669</v>
      </c>
      <c r="B21" s="102" t="s">
        <v>1713</v>
      </c>
      <c r="C21" s="98">
        <v>-40600000</v>
      </c>
      <c r="D21" s="98">
        <v>-40600000</v>
      </c>
      <c r="E21" s="93"/>
    </row>
    <row r="22" spans="1:5" ht="132.75" customHeight="1" x14ac:dyDescent="0.25">
      <c r="A22" s="101" t="s">
        <v>1667</v>
      </c>
      <c r="B22" s="102" t="s">
        <v>1712</v>
      </c>
      <c r="C22" s="98">
        <v>-40600000</v>
      </c>
      <c r="D22" s="98">
        <v>-40600000</v>
      </c>
      <c r="E22" s="93"/>
    </row>
    <row r="23" spans="1:5" ht="31.5" x14ac:dyDescent="0.25">
      <c r="A23" s="101" t="s">
        <v>1665</v>
      </c>
      <c r="B23" s="102" t="s">
        <v>1711</v>
      </c>
      <c r="C23" s="108" t="s">
        <v>278</v>
      </c>
      <c r="D23" s="98">
        <v>-25894927.989999998</v>
      </c>
      <c r="E23" s="93"/>
    </row>
    <row r="24" spans="1:5" ht="31.5" x14ac:dyDescent="0.25">
      <c r="A24" s="101" t="s">
        <v>1663</v>
      </c>
      <c r="B24" s="102" t="s">
        <v>1710</v>
      </c>
      <c r="C24" s="108" t="s">
        <v>278</v>
      </c>
      <c r="D24" s="98">
        <v>-25894927.989999998</v>
      </c>
      <c r="E24" s="93"/>
    </row>
    <row r="25" spans="1:5" ht="100.5" customHeight="1" x14ac:dyDescent="0.25">
      <c r="A25" s="101" t="s">
        <v>1661</v>
      </c>
      <c r="B25" s="102" t="s">
        <v>1709</v>
      </c>
      <c r="C25" s="108" t="s">
        <v>278</v>
      </c>
      <c r="D25" s="98">
        <v>-25894927.989999998</v>
      </c>
      <c r="E25" s="93"/>
    </row>
    <row r="26" spans="1:5" ht="194.25" customHeight="1" x14ac:dyDescent="0.25">
      <c r="A26" s="101" t="s">
        <v>1659</v>
      </c>
      <c r="B26" s="102" t="s">
        <v>1708</v>
      </c>
      <c r="C26" s="108" t="s">
        <v>278</v>
      </c>
      <c r="D26" s="98">
        <v>-25894927.989999998</v>
      </c>
      <c r="E26" s="93"/>
    </row>
    <row r="27" spans="1:5" ht="21.75" customHeight="1" x14ac:dyDescent="0.25">
      <c r="A27" s="101" t="s">
        <v>1657</v>
      </c>
      <c r="B27" s="102" t="s">
        <v>1707</v>
      </c>
      <c r="C27" s="108" t="s">
        <v>278</v>
      </c>
      <c r="D27" s="98">
        <v>-11201810.82</v>
      </c>
      <c r="E27" s="93"/>
    </row>
    <row r="28" spans="1:5" ht="121.5" customHeight="1" x14ac:dyDescent="0.25">
      <c r="A28" s="101" t="s">
        <v>1655</v>
      </c>
      <c r="B28" s="102" t="s">
        <v>1706</v>
      </c>
      <c r="C28" s="108" t="s">
        <v>278</v>
      </c>
      <c r="D28" s="98">
        <v>-14693117.17</v>
      </c>
      <c r="E28" s="93"/>
    </row>
    <row r="29" spans="1:5" ht="31.5" x14ac:dyDescent="0.25">
      <c r="A29" s="107" t="s">
        <v>1653</v>
      </c>
      <c r="B29" s="105" t="s">
        <v>1705</v>
      </c>
      <c r="C29" s="104" t="s">
        <v>278</v>
      </c>
      <c r="D29" s="103">
        <v>-14839330.859999999</v>
      </c>
      <c r="E29" s="93"/>
    </row>
    <row r="30" spans="1:5" ht="15.75" x14ac:dyDescent="0.25">
      <c r="A30" s="101" t="s">
        <v>1651</v>
      </c>
      <c r="B30" s="102" t="s">
        <v>1704</v>
      </c>
      <c r="C30" s="98">
        <v>-3721152010.0500002</v>
      </c>
      <c r="D30" s="98">
        <v>-5616629181.1499996</v>
      </c>
      <c r="E30" s="93"/>
    </row>
    <row r="31" spans="1:5" ht="17.25" customHeight="1" x14ac:dyDescent="0.25">
      <c r="A31" s="101" t="s">
        <v>1649</v>
      </c>
      <c r="B31" s="102" t="s">
        <v>1703</v>
      </c>
      <c r="C31" s="98">
        <v>-3721152010.0500002</v>
      </c>
      <c r="D31" s="98">
        <v>-5616629181.1499996</v>
      </c>
      <c r="E31" s="93"/>
    </row>
    <row r="32" spans="1:5" ht="18" customHeight="1" x14ac:dyDescent="0.25">
      <c r="A32" s="101" t="s">
        <v>1647</v>
      </c>
      <c r="B32" s="102" t="s">
        <v>1702</v>
      </c>
      <c r="C32" s="98">
        <v>-3721152010.0500002</v>
      </c>
      <c r="D32" s="98">
        <v>-5616629181.1499996</v>
      </c>
      <c r="E32" s="93"/>
    </row>
    <row r="33" spans="1:5" ht="31.5" x14ac:dyDescent="0.25">
      <c r="A33" s="101" t="s">
        <v>1645</v>
      </c>
      <c r="B33" s="102" t="s">
        <v>1701</v>
      </c>
      <c r="C33" s="98">
        <v>-3721152010.0500002</v>
      </c>
      <c r="D33" s="98">
        <v>-5616629181.1499996</v>
      </c>
      <c r="E33" s="93"/>
    </row>
    <row r="34" spans="1:5" ht="15.75" customHeight="1" x14ac:dyDescent="0.25">
      <c r="A34" s="101" t="s">
        <v>1643</v>
      </c>
      <c r="B34" s="99" t="s">
        <v>1700</v>
      </c>
      <c r="C34" s="98">
        <v>3731708797.21</v>
      </c>
      <c r="D34" s="98">
        <v>5601789850.29</v>
      </c>
      <c r="E34" s="93"/>
    </row>
    <row r="35" spans="1:5" ht="19.5" customHeight="1" x14ac:dyDescent="0.25">
      <c r="A35" s="101" t="s">
        <v>1641</v>
      </c>
      <c r="B35" s="99" t="s">
        <v>1699</v>
      </c>
      <c r="C35" s="98">
        <v>3731708797.21</v>
      </c>
      <c r="D35" s="98">
        <v>5601789850.29</v>
      </c>
      <c r="E35" s="93"/>
    </row>
    <row r="36" spans="1:5" ht="31.5" x14ac:dyDescent="0.25">
      <c r="A36" s="101" t="s">
        <v>1639</v>
      </c>
      <c r="B36" s="99" t="s">
        <v>1698</v>
      </c>
      <c r="C36" s="98">
        <v>3731708797.21</v>
      </c>
      <c r="D36" s="98">
        <v>5601789850.29</v>
      </c>
      <c r="E36" s="93"/>
    </row>
    <row r="37" spans="1:5" ht="31.5" x14ac:dyDescent="0.25">
      <c r="A37" s="101" t="s">
        <v>1637</v>
      </c>
      <c r="B37" s="99" t="s">
        <v>1697</v>
      </c>
      <c r="C37" s="98">
        <v>3731708797.21</v>
      </c>
      <c r="D37" s="98">
        <v>5601789850.29</v>
      </c>
      <c r="E37" s="93"/>
    </row>
    <row r="38" spans="1:5" ht="19.5" customHeight="1" x14ac:dyDescent="0.25">
      <c r="A38" s="126" t="s">
        <v>1635</v>
      </c>
      <c r="B38" s="95"/>
      <c r="C38" s="94">
        <v>133698184.56</v>
      </c>
      <c r="D38" s="94">
        <v>70965741.150000006</v>
      </c>
      <c r="E38" s="93"/>
    </row>
  </sheetData>
  <mergeCells count="9">
    <mergeCell ref="A7:D7"/>
    <mergeCell ref="A8:D8"/>
    <mergeCell ref="A9:D9"/>
    <mergeCell ref="A1:D1"/>
    <mergeCell ref="A2:D2"/>
    <mergeCell ref="A4:D4"/>
    <mergeCell ref="A5:D5"/>
    <mergeCell ref="A6:D6"/>
    <mergeCell ref="A3:D3"/>
  </mergeCells>
  <pageMargins left="1.1811023622047245" right="0.59055118110236227" top="0.78740157480314965" bottom="0.78740157480314965" header="0.31496062992125984" footer="0.31496062992125984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INFO_ISP_INC&lt;/Code&gt;&#10;  &lt;ObjectCode&gt;SQUERY_INFO_ISP_INC&lt;/ObjectCode&gt;&#10;  &lt;DocName&gt;Доходы по ГАДБ(Аналитический отчет по исполнению доходов с произвольной группировкой)&lt;/DocName&gt;&#10;  &lt;VariantName&gt;Доходы по ГАДБ&lt;/VariantName&gt;&#10;  &lt;VariantLink&gt;22591992&lt;/VariantLink&gt;&#10;  &lt;ReportCode&gt;9BA3D6D7944644C3A30F7DED66BC23&lt;/ReportCode&gt;&#10;  &lt;SvodReportLink xsi:nil=&quot;true&quot; /&gt;&#10;  &lt;ReportLink&gt;221360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0A75158-4821-46CB-807A-F8FE156D1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Погудалова Татьяна Валерьевна</dc:creator>
  <cp:lastModifiedBy>Завьялов Максим Юрьевич</cp:lastModifiedBy>
  <cp:lastPrinted>2024-04-26T08:21:51Z</cp:lastPrinted>
  <dcterms:created xsi:type="dcterms:W3CDTF">2024-03-15T08:22:52Z</dcterms:created>
  <dcterms:modified xsi:type="dcterms:W3CDTF">2024-06-07T12:54:35Z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Доходы по ГАДБ(Аналитический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Доходы по ГАДБ(2).xlsx</vt:lpwstr>
  </property>
  <property fmtid="{D5CDD505-2E9C-101B-9397-08002B2CF9AE}" pid="4" name="Версия клиента">
    <vt:lpwstr>23.2.20.11151 (.NET 4.0)</vt:lpwstr>
  </property>
  <property fmtid="{D5CDD505-2E9C-101B-9397-08002B2CF9AE}" pid="5" name="Версия базы">
    <vt:lpwstr>23.2.2260.101590777</vt:lpwstr>
  </property>
  <property fmtid="{D5CDD505-2E9C-101B-9397-08002B2CF9AE}" pid="6" name="Тип сервера">
    <vt:lpwstr>MSSQL</vt:lpwstr>
  </property>
  <property fmtid="{D5CDD505-2E9C-101B-9397-08002B2CF9AE}" pid="7" name="Сервер">
    <vt:lpwstr>Vinni</vt:lpwstr>
  </property>
  <property fmtid="{D5CDD505-2E9C-101B-9397-08002B2CF9AE}" pid="8" name="База">
    <vt:lpwstr>budget2023</vt:lpwstr>
  </property>
  <property fmtid="{D5CDD505-2E9C-101B-9397-08002B2CF9AE}" pid="9" name="Пользователь">
    <vt:lpwstr>dohod1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